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REACT-EU\Notgründungen\Antrag\"/>
    </mc:Choice>
  </mc:AlternateContent>
  <bookViews>
    <workbookView xWindow="-80" yWindow="50" windowWidth="11700" windowHeight="10720" tabRatio="921"/>
  </bookViews>
  <sheets>
    <sheet name="Antragsformular" sheetId="1" r:id="rId1"/>
    <sheet name="Kostenplan" sheetId="12" r:id="rId2"/>
    <sheet name="Finanzierungsplan" sheetId="4" r:id="rId3"/>
    <sheet name="Anlage zum Antrag - VZÄ" sheetId="14" r:id="rId4"/>
  </sheets>
  <definedNames>
    <definedName name="_xlnm.Print_Area" localSheetId="0">Antragsformular!$A$1:$N$512</definedName>
    <definedName name="_xlnm.Print_Area" localSheetId="2">Finanzierungsplan!$A$1:$I$33</definedName>
    <definedName name="_xlnm.Print_Area" localSheetId="1">Kostenplan!$A$1:$I$18</definedName>
  </definedNames>
  <calcPr calcId="162913" fullPrecision="0"/>
</workbook>
</file>

<file path=xl/calcChain.xml><?xml version="1.0" encoding="utf-8"?>
<calcChain xmlns="http://schemas.openxmlformats.org/spreadsheetml/2006/main">
  <c r="G403" i="1" l="1"/>
  <c r="F403" i="1"/>
  <c r="E403" i="1"/>
  <c r="D403" i="1"/>
  <c r="F10" i="4" l="1"/>
  <c r="E10" i="4"/>
  <c r="D10" i="4"/>
  <c r="F9" i="4"/>
  <c r="E9" i="4"/>
  <c r="D9" i="4"/>
  <c r="F8" i="4"/>
  <c r="E8" i="4"/>
  <c r="D8" i="4"/>
  <c r="I435" i="1" l="1"/>
  <c r="H435" i="1"/>
  <c r="F23" i="4" l="1"/>
  <c r="I432" i="1" s="1"/>
  <c r="F14" i="4" l="1"/>
  <c r="E6" i="4"/>
  <c r="F6" i="4"/>
  <c r="D6" i="4"/>
  <c r="G508" i="4" l="1"/>
  <c r="G506" i="4"/>
  <c r="L419" i="4"/>
  <c r="M408" i="4"/>
  <c r="L408" i="4"/>
  <c r="L379" i="4"/>
  <c r="M370" i="4"/>
  <c r="L370" i="4"/>
  <c r="D35" i="4"/>
  <c r="D27" i="4"/>
  <c r="D26" i="4"/>
  <c r="D25" i="4"/>
  <c r="D24" i="4"/>
  <c r="F20" i="4"/>
  <c r="F32" i="4" s="1"/>
  <c r="F33" i="4" s="1"/>
  <c r="D22" i="4"/>
  <c r="D21" i="4"/>
  <c r="D18" i="4"/>
  <c r="D17" i="4"/>
  <c r="D16" i="4"/>
  <c r="D15" i="4"/>
  <c r="E14" i="4"/>
  <c r="D14" i="4" s="1"/>
  <c r="F28" i="4"/>
  <c r="E28" i="4"/>
  <c r="F30" i="4" l="1"/>
  <c r="I431" i="1"/>
  <c r="I433" i="1" s="1"/>
  <c r="E30" i="4"/>
  <c r="H431" i="1"/>
  <c r="H433" i="1" s="1"/>
  <c r="D28" i="4"/>
  <c r="D30" i="4" s="1"/>
  <c r="E23" i="4"/>
  <c r="H432" i="1" s="1"/>
  <c r="E20" i="4" l="1"/>
  <c r="D23" i="4"/>
  <c r="D20" i="4" l="1"/>
  <c r="D32" i="4" s="1"/>
  <c r="D33" i="4" s="1"/>
  <c r="E32" i="4"/>
  <c r="E33" i="4" s="1"/>
  <c r="D562" i="1" l="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B70" i="14" l="1"/>
  <c r="F13" i="14"/>
  <c r="F11" i="14"/>
  <c r="I9" i="14"/>
  <c r="F9" i="14"/>
  <c r="J205" i="14"/>
  <c r="J204" i="14"/>
  <c r="J203" i="14"/>
  <c r="J202" i="14"/>
  <c r="J201" i="14"/>
  <c r="J200" i="14"/>
  <c r="J199" i="14"/>
  <c r="J198" i="14"/>
  <c r="J197" i="14"/>
  <c r="J196" i="14"/>
  <c r="J195" i="14"/>
  <c r="J194" i="14"/>
  <c r="J193" i="14"/>
  <c r="J192" i="14"/>
  <c r="J191" i="14"/>
  <c r="J187" i="14"/>
  <c r="I187" i="14"/>
  <c r="H187" i="14"/>
  <c r="D187" i="14"/>
  <c r="J186" i="14"/>
  <c r="I186" i="14"/>
  <c r="H186" i="14"/>
  <c r="D186" i="14"/>
  <c r="J185" i="14"/>
  <c r="I185" i="14"/>
  <c r="H185" i="14"/>
  <c r="D185" i="14"/>
  <c r="J184" i="14"/>
  <c r="I184" i="14"/>
  <c r="H184" i="14"/>
  <c r="D184" i="14"/>
  <c r="J183" i="14"/>
  <c r="I183" i="14"/>
  <c r="H183" i="14"/>
  <c r="D183" i="14"/>
  <c r="J182" i="14"/>
  <c r="I182" i="14"/>
  <c r="H182" i="14"/>
  <c r="D182" i="14"/>
  <c r="J181" i="14"/>
  <c r="I181" i="14"/>
  <c r="H181" i="14"/>
  <c r="D181" i="14"/>
  <c r="J180" i="14"/>
  <c r="I180" i="14"/>
  <c r="H180" i="14"/>
  <c r="D180" i="14"/>
  <c r="J179" i="14"/>
  <c r="I179" i="14"/>
  <c r="H179" i="14"/>
  <c r="D179" i="14"/>
  <c r="J178" i="14"/>
  <c r="J188" i="14" s="1"/>
  <c r="I178" i="14"/>
  <c r="H178" i="14"/>
  <c r="D178" i="14"/>
  <c r="J176" i="14"/>
  <c r="J175" i="14"/>
  <c r="G168" i="14"/>
  <c r="J154" i="14"/>
  <c r="E154" i="14"/>
  <c r="D154" i="14"/>
  <c r="C154" i="14"/>
  <c r="J153" i="14"/>
  <c r="E153" i="14"/>
  <c r="D153" i="14"/>
  <c r="C153" i="14"/>
  <c r="J152" i="14"/>
  <c r="E152" i="14"/>
  <c r="D152" i="14"/>
  <c r="C152" i="14"/>
  <c r="J151" i="14"/>
  <c r="E151" i="14"/>
  <c r="D151" i="14"/>
  <c r="C151" i="14"/>
  <c r="J150" i="14"/>
  <c r="E150" i="14"/>
  <c r="D150" i="14"/>
  <c r="C150" i="14"/>
  <c r="J149" i="14"/>
  <c r="E149" i="14"/>
  <c r="D149" i="14"/>
  <c r="C149" i="14"/>
  <c r="J148" i="14"/>
  <c r="E148" i="14"/>
  <c r="D148" i="14"/>
  <c r="C148" i="14"/>
  <c r="J147" i="14"/>
  <c r="E147" i="14"/>
  <c r="D147" i="14"/>
  <c r="C147" i="14"/>
  <c r="J146" i="14"/>
  <c r="E146" i="14"/>
  <c r="D146" i="14"/>
  <c r="C146" i="14"/>
  <c r="J145" i="14"/>
  <c r="E145" i="14"/>
  <c r="D145" i="14"/>
  <c r="C145" i="14"/>
  <c r="J143" i="14"/>
  <c r="E143" i="14"/>
  <c r="D143" i="14"/>
  <c r="C143" i="14"/>
  <c r="I142" i="14"/>
  <c r="E142" i="14"/>
  <c r="D142" i="14"/>
  <c r="C142" i="14"/>
  <c r="G137" i="14"/>
  <c r="L134" i="14"/>
  <c r="L133" i="14"/>
  <c r="L132" i="14"/>
  <c r="L131" i="14"/>
  <c r="L130" i="14"/>
  <c r="L129" i="14"/>
  <c r="L128" i="14"/>
  <c r="L127" i="14"/>
  <c r="L126" i="14"/>
  <c r="L125" i="14"/>
  <c r="J110" i="14"/>
  <c r="J109" i="14"/>
  <c r="J108" i="14"/>
  <c r="J107" i="14"/>
  <c r="J106" i="14"/>
  <c r="J105" i="14"/>
  <c r="J104" i="14"/>
  <c r="J103" i="14"/>
  <c r="J102" i="14"/>
  <c r="J101" i="14"/>
  <c r="J100" i="14"/>
  <c r="J99" i="14"/>
  <c r="J98" i="14"/>
  <c r="J97" i="14"/>
  <c r="J96" i="14"/>
  <c r="J92" i="14"/>
  <c r="I92" i="14"/>
  <c r="H92" i="14"/>
  <c r="D92" i="14"/>
  <c r="J91" i="14"/>
  <c r="I91" i="14"/>
  <c r="H91" i="14"/>
  <c r="D91" i="14"/>
  <c r="J90" i="14"/>
  <c r="I90" i="14"/>
  <c r="H90" i="14"/>
  <c r="D90" i="14"/>
  <c r="J89" i="14"/>
  <c r="I89" i="14"/>
  <c r="H89" i="14"/>
  <c r="D89" i="14"/>
  <c r="J88" i="14"/>
  <c r="I88" i="14"/>
  <c r="H88" i="14"/>
  <c r="D88" i="14"/>
  <c r="J87" i="14"/>
  <c r="I87" i="14"/>
  <c r="H87" i="14"/>
  <c r="D87" i="14"/>
  <c r="J86" i="14"/>
  <c r="I86" i="14"/>
  <c r="H86" i="14"/>
  <c r="D86" i="14"/>
  <c r="J85" i="14"/>
  <c r="I85" i="14"/>
  <c r="H85" i="14"/>
  <c r="D85" i="14"/>
  <c r="J84" i="14"/>
  <c r="I84" i="14"/>
  <c r="H84" i="14"/>
  <c r="D84" i="14"/>
  <c r="J83" i="14"/>
  <c r="I83" i="14"/>
  <c r="H83" i="14"/>
  <c r="D83" i="14"/>
  <c r="J81" i="14"/>
  <c r="J80" i="14"/>
  <c r="G72" i="14"/>
  <c r="E58" i="14"/>
  <c r="J58" i="14" s="1"/>
  <c r="D58" i="14"/>
  <c r="C58" i="14"/>
  <c r="E57" i="14"/>
  <c r="J57" i="14" s="1"/>
  <c r="D57" i="14"/>
  <c r="C57" i="14"/>
  <c r="E56" i="14"/>
  <c r="J56" i="14" s="1"/>
  <c r="D56" i="14"/>
  <c r="C56" i="14"/>
  <c r="E55" i="14"/>
  <c r="J55" i="14" s="1"/>
  <c r="D55" i="14"/>
  <c r="C55" i="14"/>
  <c r="E54" i="14"/>
  <c r="J54" i="14" s="1"/>
  <c r="D54" i="14"/>
  <c r="C54" i="14"/>
  <c r="E53" i="14"/>
  <c r="J53" i="14" s="1"/>
  <c r="D53" i="14"/>
  <c r="C53" i="14"/>
  <c r="E52" i="14"/>
  <c r="J52" i="14" s="1"/>
  <c r="D52" i="14"/>
  <c r="C52" i="14"/>
  <c r="E51" i="14"/>
  <c r="J51" i="14" s="1"/>
  <c r="D51" i="14"/>
  <c r="C51" i="14"/>
  <c r="E50" i="14"/>
  <c r="J50" i="14" s="1"/>
  <c r="D50" i="14"/>
  <c r="C50" i="14"/>
  <c r="E49" i="14"/>
  <c r="J49" i="14" s="1"/>
  <c r="D49" i="14"/>
  <c r="C49" i="14"/>
  <c r="E47" i="14"/>
  <c r="J47" i="14" s="1"/>
  <c r="D47" i="14"/>
  <c r="C47" i="14"/>
  <c r="E46" i="14"/>
  <c r="J46" i="14" s="1"/>
  <c r="D46" i="14"/>
  <c r="C46" i="14"/>
  <c r="G41" i="14"/>
  <c r="L38" i="14"/>
  <c r="L37" i="14"/>
  <c r="L36" i="14"/>
  <c r="L35" i="14"/>
  <c r="L34" i="14"/>
  <c r="L33" i="14"/>
  <c r="L32" i="14"/>
  <c r="L31" i="14"/>
  <c r="L30" i="14"/>
  <c r="L29" i="14"/>
  <c r="B156" i="14" l="1"/>
  <c r="B157" i="14"/>
  <c r="B158" i="14"/>
  <c r="B159" i="14"/>
  <c r="B160" i="14"/>
  <c r="B162" i="14"/>
  <c r="B163" i="14"/>
  <c r="B164" i="14"/>
  <c r="J142" i="14"/>
  <c r="J93" i="14"/>
  <c r="B44" i="14"/>
  <c r="B60" i="14"/>
  <c r="B61" i="14"/>
  <c r="B62" i="14"/>
  <c r="B63" i="14"/>
  <c r="B64" i="14"/>
  <c r="B65" i="14"/>
  <c r="B66" i="14"/>
  <c r="B67" i="14"/>
  <c r="B68" i="14"/>
  <c r="B69" i="14"/>
  <c r="B161" i="14"/>
  <c r="B165" i="14"/>
  <c r="J206" i="14"/>
  <c r="J208" i="14" s="1"/>
  <c r="F9" i="12" s="1"/>
  <c r="B140" i="14"/>
  <c r="J111" i="14"/>
  <c r="J113" i="14" l="1"/>
  <c r="E9" i="12" s="1"/>
  <c r="E10" i="12" l="1"/>
  <c r="F10" i="12"/>
  <c r="D10" i="12" l="1"/>
  <c r="L415" i="12" l="1"/>
  <c r="L375" i="12"/>
  <c r="G504" i="12"/>
  <c r="G502" i="12"/>
  <c r="M373" i="1"/>
  <c r="L373" i="1"/>
  <c r="M404" i="12"/>
  <c r="M403" i="1"/>
  <c r="L404" i="12"/>
  <c r="L403" i="1"/>
  <c r="D14" i="12"/>
  <c r="L405" i="1" l="1"/>
  <c r="V97" i="1"/>
  <c r="L375" i="1" l="1"/>
  <c r="V296" i="1" l="1"/>
  <c r="T120" i="1"/>
  <c r="T119" i="1"/>
  <c r="T118" i="1"/>
  <c r="T117" i="1"/>
  <c r="T116" i="1"/>
  <c r="T115" i="1"/>
  <c r="T114" i="1"/>
  <c r="T113" i="1"/>
  <c r="P120" i="1"/>
  <c r="P119" i="1" s="1"/>
  <c r="P118" i="1" s="1"/>
  <c r="P117" i="1" s="1"/>
  <c r="M439" i="1" l="1"/>
  <c r="P116" i="1"/>
  <c r="Q120" i="1"/>
  <c r="P115" i="1" l="1"/>
  <c r="P114" i="1" s="1"/>
  <c r="P113" i="1" s="1"/>
  <c r="E11" i="12"/>
  <c r="E16" i="12" s="1"/>
  <c r="D9" i="12"/>
  <c r="Q119" i="1"/>
  <c r="R120" i="1"/>
  <c r="F11" i="12"/>
  <c r="F16" i="12" s="1"/>
  <c r="V100" i="1"/>
  <c r="D16" i="12" l="1"/>
  <c r="D11" i="12"/>
  <c r="S120" i="1"/>
  <c r="Q118" i="1"/>
  <c r="R119" i="1"/>
  <c r="G431" i="1" l="1"/>
  <c r="R118" i="1"/>
  <c r="S119" i="1"/>
  <c r="Q117" i="1"/>
  <c r="G432" i="1" l="1"/>
  <c r="L432" i="1" s="1"/>
  <c r="G439" i="1"/>
  <c r="L431" i="1"/>
  <c r="R117" i="1"/>
  <c r="S118" i="1"/>
  <c r="Q116" i="1"/>
  <c r="G433" i="1"/>
  <c r="L433" i="1" s="1"/>
  <c r="M441" i="1" l="1"/>
  <c r="G441" i="1"/>
  <c r="G435" i="1"/>
  <c r="S117" i="1"/>
  <c r="R116" i="1"/>
  <c r="Q115" i="1"/>
  <c r="M443" i="1" l="1"/>
  <c r="G443" i="1"/>
  <c r="S116" i="1"/>
  <c r="R115" i="1"/>
  <c r="R110" i="1" s="1"/>
  <c r="Q114" i="1"/>
  <c r="Q110" i="1" s="1"/>
  <c r="P110" i="1"/>
  <c r="S110" i="1" l="1"/>
</calcChain>
</file>

<file path=xl/comments1.xml><?xml version="1.0" encoding="utf-8"?>
<comments xmlns="http://schemas.openxmlformats.org/spreadsheetml/2006/main">
  <authors>
    <author>Wrtschaftsministerium B-W</author>
  </authors>
  <commentList>
    <comment ref="E9" authorId="0" shapeId="0">
      <text>
        <r>
          <rPr>
            <b/>
            <sz val="8"/>
            <color indexed="81"/>
            <rFont val="Tahoma"/>
            <family val="2"/>
          </rPr>
          <t xml:space="preserve">Hinweis: </t>
        </r>
        <r>
          <rPr>
            <sz val="8"/>
            <color indexed="81"/>
            <rFont val="Tahoma"/>
            <family val="2"/>
          </rPr>
          <t>Die Angaben dieses Feldes werden aus der Übersicht der Personalaufwendungen (1. KJ) aus der Anlage übernommen. Bitte füllen Sie hierfür die entsprechende Übersicht in der Anlage aus.</t>
        </r>
      </text>
    </comment>
    <comment ref="F9" authorId="0" shapeId="0">
      <text>
        <r>
          <rPr>
            <b/>
            <sz val="8"/>
            <color indexed="81"/>
            <rFont val="Tahoma"/>
            <family val="2"/>
          </rPr>
          <t xml:space="preserve">Hinweis: </t>
        </r>
        <r>
          <rPr>
            <sz val="8"/>
            <color indexed="81"/>
            <rFont val="Tahoma"/>
            <family val="2"/>
          </rPr>
          <t>Die Angaben dieses Feldes werden aus der Übersicht der Personalaufwendungen (2. KJ) aus der Anlage übernommen. Bitte füllen Sie hierfür die entsprechende Übersicht in der Anlage aus.</t>
        </r>
      </text>
    </comment>
  </commentList>
</comments>
</file>

<file path=xl/sharedStrings.xml><?xml version="1.0" encoding="utf-8"?>
<sst xmlns="http://schemas.openxmlformats.org/spreadsheetml/2006/main" count="639" uniqueCount="436">
  <si>
    <t>Welche Publizitätsmaßnahmen sind vorgesehen? (Mehrfachnennung möglich)</t>
  </si>
  <si>
    <t xml:space="preserve">Spezifisches Ziel: </t>
  </si>
  <si>
    <t>Kofinanzierungsbestätigung(en)</t>
  </si>
  <si>
    <t>ja</t>
  </si>
  <si>
    <t>nein</t>
  </si>
  <si>
    <t>Telefon</t>
  </si>
  <si>
    <t>Telefax</t>
  </si>
  <si>
    <t>Durchführungszeitraum</t>
  </si>
  <si>
    <t>von</t>
  </si>
  <si>
    <t>bis</t>
  </si>
  <si>
    <t>Projektbeschreibung</t>
  </si>
  <si>
    <t>Zertifizierung des Trägers</t>
  </si>
  <si>
    <t>Publizität/Öffentlichkeitsarbeit</t>
  </si>
  <si>
    <t>Internet</t>
  </si>
  <si>
    <t>Summe</t>
  </si>
  <si>
    <t>Gesamt</t>
  </si>
  <si>
    <t>Ort der Ablage der Belege</t>
  </si>
  <si>
    <t>am Ort der Maßnahme</t>
  </si>
  <si>
    <t xml:space="preserve">an anderer Stelle </t>
  </si>
  <si>
    <t xml:space="preserve">Bitte zutreffende Felder ankreuzen </t>
  </si>
  <si>
    <t>berechtigt</t>
  </si>
  <si>
    <t>nicht berechtigt</t>
  </si>
  <si>
    <t>Kurzname des Projektes (max. 20 Zeichen)</t>
  </si>
  <si>
    <t>2. KJ</t>
  </si>
  <si>
    <t>beim Antragsteller</t>
  </si>
  <si>
    <t>beim Träger</t>
  </si>
  <si>
    <t>Als Anlagen sind beigefügt:</t>
  </si>
  <si>
    <t>Rechtsform des Antragstellers</t>
  </si>
  <si>
    <t>m</t>
  </si>
  <si>
    <t>w</t>
  </si>
  <si>
    <t xml:space="preserve">Ort, Datum                              </t>
  </si>
  <si>
    <t>1.</t>
  </si>
  <si>
    <t>1.1</t>
  </si>
  <si>
    <t>2.</t>
  </si>
  <si>
    <t>3.</t>
  </si>
  <si>
    <t>wenn ja, in welcher Form:</t>
  </si>
  <si>
    <t>Landeskofinanzierungsmittel</t>
  </si>
  <si>
    <t>Name</t>
  </si>
  <si>
    <t>Vorname</t>
  </si>
  <si>
    <t>PLZ, Ort</t>
  </si>
  <si>
    <t>Pressearbeit</t>
  </si>
  <si>
    <t>Sonstige</t>
  </si>
  <si>
    <t>falls Sonstige, welche:</t>
  </si>
  <si>
    <t>1. Kalenderjahr</t>
  </si>
  <si>
    <t>1. KJ*</t>
  </si>
  <si>
    <t>2. Kalenderjahr</t>
  </si>
  <si>
    <t>Beantragter Zuschuss</t>
  </si>
  <si>
    <t>Summe beantragter Zuschuss</t>
  </si>
  <si>
    <t>teilweise berechtigt, bitte in den Berechnungsgrundlagen erläutern</t>
  </si>
  <si>
    <t>Branche:</t>
  </si>
  <si>
    <t>Auszug aus dem Handels- oder Vereinsregister bzw. sonstiger Nachweis der Existenz</t>
  </si>
  <si>
    <t xml:space="preserve">Prioritätsachse: </t>
  </si>
  <si>
    <t xml:space="preserve">Aufruftitel: </t>
  </si>
  <si>
    <t>Rechtsform:</t>
  </si>
  <si>
    <t>04 Herstellung von Textilien und Bekleidung</t>
  </si>
  <si>
    <t>05 Fahrzeugbau</t>
  </si>
  <si>
    <t>An die
Landeskreditbank Baden-Württemberg
Bereich Finanzhilfen
Schlossplatz 10
76113 Karlsruhe</t>
  </si>
  <si>
    <t>Ist das Unternehmen im Handelsregister eingetragen?</t>
  </si>
  <si>
    <r>
      <t xml:space="preserve">ja </t>
    </r>
    <r>
      <rPr>
        <i/>
        <sz val="10"/>
        <rFont val="Arial"/>
        <family val="2"/>
      </rPr>
      <t>(bitte den HR-Auszug beifügen, falls dieser nicht der L-Bank vorliegt)</t>
    </r>
  </si>
  <si>
    <t>Straße, Hausnummer</t>
  </si>
  <si>
    <t>Flyer / Faltblatt</t>
  </si>
  <si>
    <t>… die Kofinanzierung gesichert ist.</t>
  </si>
  <si>
    <t>… die in diesem Antrag (einschließlich Anlagen) gemachten Angaben vollständig und richtig sind.</t>
  </si>
  <si>
    <t>(TT.MM.JJJJ)</t>
  </si>
  <si>
    <t>1KJ</t>
  </si>
  <si>
    <t>2KJ</t>
  </si>
  <si>
    <t>3KJ</t>
  </si>
  <si>
    <t>4KJ</t>
  </si>
  <si>
    <t>Anteil 
in %</t>
  </si>
  <si>
    <t xml:space="preserve"> Name und Unterschrift der vertretungsberechtigten Person/en</t>
  </si>
  <si>
    <t>Anfangsdatum</t>
  </si>
  <si>
    <t>Outputindikatoren</t>
  </si>
  <si>
    <t>Ergebnisindikatoren</t>
  </si>
  <si>
    <t xml:space="preserve">Bitte suchen Sie sich mithilfe des Dropdown den richtigen Ergebnisindikator aus! </t>
  </si>
  <si>
    <t xml:space="preserve">Zahl der unterstützten Kleinstunternehmen sowie kleinen und mittleren Unternehmen (einschl. kooperativer Unternehmen und Unternehmen der Sozialwirtschaft)   </t>
  </si>
  <si>
    <t>Erwerbstätige, auch Selbständige</t>
  </si>
  <si>
    <t>Teilnehmer, die nach ihrer Teilnahme eine Qualifizierung erlangen.</t>
  </si>
  <si>
    <t>KMU, nach deren Einschätzung die Maßnahme einen (mittel-)großen Einfluss auf betriebsspezifische Maßnahmen zur qualifizierten Unternehmensentwicklung hat.</t>
  </si>
  <si>
    <t xml:space="preserve">Bitte suchen Sie sich mithilfe des Dropdown den richtigen Outputindikator aus! </t>
  </si>
  <si>
    <t>E-Mail</t>
  </si>
  <si>
    <t xml:space="preserve">Bitte wählen Sie mithilfe des Dropdown die zutreffende Branche aus! </t>
  </si>
  <si>
    <t>EI - Zielwert</t>
  </si>
  <si>
    <r>
      <t xml:space="preserve">Angaben zum Antragsteller </t>
    </r>
    <r>
      <rPr>
        <b/>
        <i/>
        <sz val="12"/>
        <rFont val="Arial"/>
        <family val="2"/>
      </rPr>
      <t>(rechtlich verantwortlich für die Durchführung des Projekts)</t>
    </r>
  </si>
  <si>
    <t>Angaben zum Träger, falls von Antragsteller abweichend (führt die Maßnahme tatsächlich durch)</t>
  </si>
  <si>
    <t>… ihm bekannt ist, dass im Falle einer Zuschussgewährung umfangreiche Pflichten zur Erhebung von Daten über das Projekt und seine Teilnehmenden auf ihn zukommen.</t>
  </si>
  <si>
    <t>Weitere Anlagen zur Ergänzung der im Aufruf geforderten Angaben</t>
  </si>
  <si>
    <t>02 Fischerei und Aquakultur</t>
  </si>
  <si>
    <t>03 Herstellung von Nahrungs- und Futtermitteln, Getränkeherstellung</t>
  </si>
  <si>
    <t>06 Herstellung von Datenverarbeitungsgeräten, elektronischen und optischen Erzeugnissen</t>
  </si>
  <si>
    <t>07 Sonstiges nicht spezifiziertes verarbeitendes Gewerbe</t>
  </si>
  <si>
    <t>08 Baugewerbe/Bau</t>
  </si>
  <si>
    <t>09 Bergbau und Gewinnung von Steinen und Erden (einschließlich zwecks Energieerzeugung betriebener Bergbau)</t>
  </si>
  <si>
    <t>10 Energieversorgung</t>
  </si>
  <si>
    <t>11 Wasserversorgung, Abwasser- und Abfallentsorgung und Beseitigung von Umweltverschmutzungen</t>
  </si>
  <si>
    <t>12 Verkehr und Lagerei</t>
  </si>
  <si>
    <t>13 Informations- und Kommunikation, einschließlich Telekommunikation, Informationsdienstleistungen, Erbringung von Dienstleistungen der Informationstechnologie</t>
  </si>
  <si>
    <t>14 Handel</t>
  </si>
  <si>
    <t>15 Gastgewerbe/Beherbergung und Gastronomie</t>
  </si>
  <si>
    <t>16 Erbringung von Finanz- und Versicherungsdienstleistungen</t>
  </si>
  <si>
    <t>20 Gesundheits- und Sozialwesen</t>
  </si>
  <si>
    <t>17 Grundstücks- und Wohnungswesen, Vermietung und wirtschaftliche Tätigkeiten</t>
  </si>
  <si>
    <t>18 Öffentliche Verwaltung</t>
  </si>
  <si>
    <t>19 Erziehung und Unterricht</t>
  </si>
  <si>
    <t>21 Sozialwesen, öffentliche und persönliche Dienstleistungen</t>
  </si>
  <si>
    <t>22 Dienstleistungen im Zusammenhang mit Umwelt und Klimawandel</t>
  </si>
  <si>
    <t>23 Kunst, Unterhaltung, Kreativwirtschaft und Erholung</t>
  </si>
  <si>
    <t>24 Sonstige nicht spezifizierte Dienstleistungen</t>
  </si>
  <si>
    <t>Ausgaben des Vorhabens (Art. 14 Abs. 2 VO (EU) Nr. 1304/2013)</t>
  </si>
  <si>
    <t xml:space="preserve">Antragsfrist: </t>
  </si>
  <si>
    <t>Name und kurze Beschreibung des geplanten Vorhabens (maximal 250 Zeichen)</t>
  </si>
  <si>
    <t>Ist transnationale Zusammenarbeit Bestandteil der Projektkonzeption?</t>
  </si>
  <si>
    <t>Standorte der Durchführung der Maßnahme (unter Angabe der Straße, Hausnummer, PLZ, Ort)</t>
  </si>
  <si>
    <t xml:space="preserve">   bitte Name und Anschrift angeben:</t>
  </si>
  <si>
    <t xml:space="preserve">   Name</t>
  </si>
  <si>
    <t xml:space="preserve">   Straße, Hausnummer</t>
  </si>
  <si>
    <t xml:space="preserve">   PLZ, Ort</t>
  </si>
  <si>
    <t>Gesamt-Eintritte:</t>
  </si>
  <si>
    <t>Der lt. operationellem Programm für den ESF anzustrebende Zielwert liegt bei 98%.
Die Erhebung erfolgt über Stammblattdaten.</t>
  </si>
  <si>
    <t>… er nach deutschem Mehrwertsteuerrecht zum Vorsteuerabzug</t>
  </si>
  <si>
    <t>ist und dies bei der Berechnung der Erstellung des Kosten- und Finanzierungsplans berücksichtigt hat.</t>
  </si>
  <si>
    <t>Der lt. operationellem Programm für den ESF anzustrebende Zielwert liegt bei 60%.
Die Erhebung erfolgt über Evaluationen.</t>
  </si>
  <si>
    <t>Anzahl Teilnehmer/innen</t>
  </si>
  <si>
    <t>Gesamtsumme Finanzierung</t>
  </si>
  <si>
    <t>Summe beantragte Gesamtkosten</t>
  </si>
  <si>
    <t>Summe förderfähige Ausgaben</t>
  </si>
  <si>
    <t>Beträge in EURO (€)</t>
  </si>
  <si>
    <t>Pauschale</t>
  </si>
  <si>
    <t>Antragsteller des öffentlichen Rechts</t>
  </si>
  <si>
    <t>Antragsteller des privaten Rechts</t>
  </si>
  <si>
    <t>Falls Unternehmen, bitte ausfüllen:</t>
  </si>
  <si>
    <t>Angaben zur projektverantwortlichen Person / Projektleitung</t>
  </si>
  <si>
    <t>Wir empfehlen Ihrer Organisation, den Deutschen Nachhaltigkeitskodex anzuwenden und sich an den Empfehlungen zum Green Public Procurement zu orientieren.</t>
  </si>
  <si>
    <t>Film</t>
  </si>
  <si>
    <t>Führt der Antragsteller weitere ESF-geförderte Maßnahmen (vom Land oder Bund) durch?</t>
  </si>
  <si>
    <t>wenn ja, welche:</t>
  </si>
  <si>
    <t>*KJ= Kalenderjahr</t>
  </si>
  <si>
    <t>ggf. welche:</t>
  </si>
  <si>
    <t>01 Land- und Forstwirtschaft</t>
  </si>
  <si>
    <t>Anzahl teilnehmender Unternehmen</t>
  </si>
  <si>
    <t>plus 48 Mo</t>
  </si>
  <si>
    <t>Der Antragsteller bestätigt, dass…</t>
  </si>
  <si>
    <t>Kosten- und Finanzierungsplan (einschließlich Übersicht über Personalaufwendungen als Anlage zum Antrag)</t>
  </si>
  <si>
    <t>A.</t>
  </si>
  <si>
    <t>Summe A (Ausgaben des Vorhabens)</t>
  </si>
  <si>
    <t>5.</t>
  </si>
  <si>
    <t>1.6</t>
  </si>
  <si>
    <t>Echte Finanzierung: Eigen- und Fremdfinanzierung</t>
  </si>
  <si>
    <t>1.2 Teilnahmegebühren</t>
  </si>
  <si>
    <t>1.3 Einnahmen von privaten Dritten während der Durchführung des Vorhabens</t>
  </si>
  <si>
    <t>2.1 Eigene Mittel öffentlicher 
        Antragsteller</t>
  </si>
  <si>
    <t>2.2 Bundesmittel</t>
  </si>
  <si>
    <t>2.4 Sonstige Landesmittel</t>
  </si>
  <si>
    <t>2.6  Einnahmen von öffentlichen Einrichtungen während der Durchführung des Vorhabens</t>
  </si>
  <si>
    <t>2.7 Sonstige öffentliche Mittel</t>
  </si>
  <si>
    <r>
      <t xml:space="preserve">Projektausgaben und Projektfinanzierung </t>
    </r>
    <r>
      <rPr>
        <sz val="12"/>
        <rFont val="Arial"/>
        <family val="2"/>
      </rPr>
      <t xml:space="preserve"> in EURO (€)</t>
    </r>
    <r>
      <rPr>
        <b/>
        <sz val="12"/>
        <rFont val="Arial"/>
        <family val="2"/>
      </rPr>
      <t xml:space="preserve"> </t>
    </r>
    <r>
      <rPr>
        <i/>
        <sz val="12"/>
        <rFont val="Arial"/>
        <family val="2"/>
      </rPr>
      <t>(siehe Anlagen: Kostenplan und Finanzierungsplan)</t>
    </r>
  </si>
  <si>
    <t>►</t>
  </si>
  <si>
    <t>Indirekte Kosten (Zuschlag 15% auf Position 1.1)</t>
  </si>
  <si>
    <t xml:space="preserve">Falls die folgenden Antwortfelder für Ihre Ausführungen nicht ausreichen, können Sie diese auf einer gesonderten Anlage darstellen. </t>
  </si>
  <si>
    <t>C.</t>
  </si>
  <si>
    <t>Direkte Personalausgaben</t>
  </si>
  <si>
    <t>Webseite (soweit vorhanden)</t>
  </si>
  <si>
    <t>Hinweis: Die Beschreibung wird im Falle einer Bewilligung in der "Liste der Vorhaben" nach Art. 115 Abs. 2 der Verordnung (EU) Nr. 1303/2013 veröffentlicht.</t>
  </si>
  <si>
    <t>Kosten in EURO (€) pro gezähltem Teilnehmereintritt (mit Stammblattdaten):</t>
  </si>
  <si>
    <t>1.1 Eigene Mittel privater Antragsteller</t>
  </si>
  <si>
    <t>1.4 Sonstige Mittel privater Dritter (z.B. kirchliche Mittel)</t>
  </si>
  <si>
    <t>2.5 Kommunale Mittel (nicht des Antragstellers)</t>
  </si>
  <si>
    <t>Abzüglich erwirtschaftete Einnahmen</t>
  </si>
  <si>
    <t xml:space="preserve">   Webseite (soweit 
   vorhanden)</t>
  </si>
  <si>
    <t>Für den Durchführungszeitraum von:</t>
  </si>
  <si>
    <t xml:space="preserve"> bis </t>
  </si>
  <si>
    <t>Name des Antragstellers</t>
  </si>
  <si>
    <t>Ort, Datum</t>
  </si>
  <si>
    <t>Freistellungserklärungen für internes Projektpersonal für das Jahr</t>
  </si>
  <si>
    <t>(1. Kalenderjahr)</t>
  </si>
  <si>
    <t>Wir bestätigen, dass für die Durchführung der oben genannten Fördermaßnahme folgende Mitarbeiter/innen (internes Personal) für das erste Kalenderjahr mindestens für den angegebenen Stundenumfang freigestellt werden:</t>
  </si>
  <si>
    <t xml:space="preserve">
lfd. Nr.</t>
  </si>
  <si>
    <r>
      <t xml:space="preserve">
Name der/des Beschäftigten
</t>
    </r>
    <r>
      <rPr>
        <i/>
        <sz val="11"/>
        <rFont val="Arial"/>
        <family val="2"/>
      </rPr>
      <t xml:space="preserve">(Name, Vorname) </t>
    </r>
  </si>
  <si>
    <t>B 1</t>
  </si>
  <si>
    <t>Name, Vorname</t>
  </si>
  <si>
    <t>B 2</t>
  </si>
  <si>
    <t>Hilfstabelle in Zellen L30 bis L39 : Achtung diese Zellen (L30:L39)  nicht löschen, sonst stimmt die Formel in Zelle B 41 nicht!!</t>
  </si>
  <si>
    <t>4.</t>
  </si>
  <si>
    <t>6.</t>
  </si>
  <si>
    <t>7.</t>
  </si>
  <si>
    <t>8.</t>
  </si>
  <si>
    <t>9.</t>
  </si>
  <si>
    <t>10.</t>
  </si>
  <si>
    <t>Gesamtübersicht über internes Projektpersonal für das Jahr</t>
  </si>
  <si>
    <t>Name der/des Beschäftigten</t>
  </si>
  <si>
    <t>Gesamtbeschäftigungs-umfang (Summenfeld)</t>
  </si>
  <si>
    <t xml:space="preserve">B 1 </t>
  </si>
  <si>
    <t>Felder Warnmeldung</t>
  </si>
  <si>
    <t xml:space="preserve">
&gt;</t>
  </si>
  <si>
    <r>
      <t xml:space="preserve">Hinweis: 
</t>
    </r>
    <r>
      <rPr>
        <sz val="11"/>
        <rFont val="Arial"/>
        <family val="2"/>
      </rPr>
      <t>Zuwendungsempfänger, deren Gesamtausgaben überwiegend aus Zuwendungen der öffentlichen Hand bestritten werden, unterliegen dem Besserstellungsverbot.
Das Besserstellungsverbot ist eingehalten, wenn die Beschäftigten tatsächlich (in der Summe) nicht finanziell bessergestellt sind als vergleichbare Landesbedienstete.</t>
    </r>
  </si>
  <si>
    <t>&gt;</t>
  </si>
  <si>
    <t>A - internes Personal</t>
  </si>
  <si>
    <t>lfd. Nr.</t>
  </si>
  <si>
    <t xml:space="preserve">Funktion/Aufgaben </t>
  </si>
  <si>
    <t xml:space="preserve">Name der/des Beschäftigten </t>
  </si>
  <si>
    <t>Tarifvertrag (gängige Abkürzung) und tarifliche Eingruppierung</t>
  </si>
  <si>
    <t>Beschäftigungsumfang insgesamt beim Träger 
(in Prozent)</t>
  </si>
  <si>
    <t>Beschäftigungsumfang im ESF-Projekt (in Bezug auf die Gesamtbeschäftigung beim Träger) 
(in Prozent)</t>
  </si>
  <si>
    <t>Ausbilder/in</t>
  </si>
  <si>
    <t>TVöD E 12</t>
  </si>
  <si>
    <t>Summe internes Personal:</t>
  </si>
  <si>
    <t>B - externes Personal</t>
  </si>
  <si>
    <t>Honorar pro Stunde 
(in EURO)</t>
  </si>
  <si>
    <t>Beschäftigungsumfang im ESF-Projekt (Stunden insgesamt)</t>
  </si>
  <si>
    <t>Honoraraufwendungen, die auf das ESF-Projekt entfallen 
(in EURO)</t>
  </si>
  <si>
    <t>11.</t>
  </si>
  <si>
    <t>12.</t>
  </si>
  <si>
    <t>13.</t>
  </si>
  <si>
    <t>14.</t>
  </si>
  <si>
    <t>15.</t>
  </si>
  <si>
    <t>Summe externes Personal:</t>
  </si>
  <si>
    <t>(2. Kalenderjahr)</t>
  </si>
  <si>
    <t>Wir bestätigen, dass für die Durchführung der oben genannten Fördermaßnahme folgende Mitarbeiter/innen (internes Personal) für das zweite Kalenderjahr mindestens für den angegebenen Stundenumfang freigestellt werden:</t>
  </si>
  <si>
    <t>Beispiele: Im Beispiel 1 werden für das 2. Kalenderjahr von 12 Monaten 45.000,00 € förderfähige Personalausgaben laut Buchhaltungsdaten anfallen. Im Beispiel 2 werden für eine lediglich 6-monatige Beschäftigung während des 2. Kalenderjahrs 15.000,00 € förderfähige Personalausgaben laut Buchhaltungsdaten anfallen.</t>
  </si>
  <si>
    <t>Nur auszufüllen, wenn der Durchführungszeitraum mehrere Kalenderjahre umfasst.</t>
  </si>
  <si>
    <t>Name und Unterschrift der vertretungsberechtigten Person/en</t>
  </si>
  <si>
    <t xml:space="preserve">… er einverstanden ist, dass er im Falle einer Zuschussgewährung verpflichtet ist, an Monitoring- und Evaluationsmaßnahmen teilzunehmen sowie bei Prüfungen mitzuwirken und die erforderlichen Auskünfte zu erteilen. </t>
  </si>
  <si>
    <t>falls abweichend vom Antragsteller:</t>
  </si>
  <si>
    <r>
      <t xml:space="preserve">Übersicht über Personalaufwendungen als Anlage zum Antrag - </t>
    </r>
    <r>
      <rPr>
        <b/>
        <sz val="20"/>
        <color indexed="10"/>
        <rFont val="Arial"/>
        <family val="2"/>
      </rPr>
      <t>VZÄ</t>
    </r>
  </si>
  <si>
    <t>ESF-Projekt</t>
  </si>
  <si>
    <t xml:space="preserve">
Beschäftigungsumfang insgesamt beim Träger (VZÄ)
in Prozent</t>
  </si>
  <si>
    <t>Beispiel 1 (B 1): Der/die Mitarbeiter/in wird während eines vollen Kalenderjahres (Zeitraum 12 Monate) zu 75% VZÄ beim Träger beschäftigt. Von seiner/ihrer Gesamtbeschäftigung mit 75% VZÄ werden 37,5% VZÄ (die Hälfte der Arbeitszeit) auf Tätigkeiten im ESF-Projekt entfallen; in den restlichen 37,5% VZÄ wird der/die Mitarbeiter/in beim Träger für andere nicht projektbezogene Tätigkeiten eingesetzt werden.</t>
  </si>
  <si>
    <t>Beispiel 2 (B 2): Der/die Mitarbeiter/in wird lediglich sechs Monate zu 50% VZÄ beim Träger beschäftigt sein. Er/sie arbeitete ausschließlich, d.h. zu 50% VZÄ, für das ESF-Projekt.</t>
  </si>
  <si>
    <r>
      <t xml:space="preserve">Hinweise:
</t>
    </r>
    <r>
      <rPr>
        <sz val="12"/>
        <rFont val="Arial"/>
        <family val="2"/>
      </rPr>
      <t xml:space="preserve">&gt; Sofern der/die Beschäftigte für </t>
    </r>
    <r>
      <rPr>
        <b/>
        <sz val="12"/>
        <rFont val="Arial"/>
        <family val="2"/>
      </rPr>
      <t>sonstige bezuschusste Maßnahmen des Landes / des Bundes / der EU</t>
    </r>
    <r>
      <rPr>
        <sz val="12"/>
        <rFont val="Arial"/>
        <family val="2"/>
      </rPr>
      <t xml:space="preserve"> tätig ist, erläutern Sie dies bitte in einer gesonderten Anlage.
&gt; Der Gesamtbeschäftigungsumfang (Summenfeld - Addition aus den drei vorangegangenen Feldern) muss mit dem Beschäftigungsumfang insgesamt beim Träger identisch sein.</t>
    </r>
  </si>
  <si>
    <t>Beschäftigungsumfang insgesamt beim Träger (VZÄ)
in Prozent</t>
  </si>
  <si>
    <t>im beantragten ESF-Projekt tätig (VZÄ)
 in Prozent</t>
  </si>
  <si>
    <r>
      <t xml:space="preserve">in </t>
    </r>
    <r>
      <rPr>
        <b/>
        <sz val="11"/>
        <rFont val="Arial"/>
        <family val="2"/>
      </rPr>
      <t>sonstigen bezuschussten Maßnahmen des Landes / des Bundes / der EU</t>
    </r>
    <r>
      <rPr>
        <sz val="11"/>
        <rFont val="Arial"/>
        <family val="2"/>
      </rPr>
      <t xml:space="preserve"> tätig (VZÄ)
 in Prozent</t>
    </r>
  </si>
  <si>
    <t>beim Träger anderweitig beschäftigt (VZÄ)
in Prozent</t>
  </si>
  <si>
    <t>Übersicht über Personalaufwendungen für das Jahr</t>
  </si>
  <si>
    <r>
      <t>In den geltend gemachten Personalaufwendungen dürfen nur enthalten sein: Bruttolohn, Sozialabgaben des Arbeitgebers, Sonderzahlungen wie Urlaubs- und Weihnachtsgeld - soweit tariflich oder arbeitsvertraglich geregelt.</t>
    </r>
    <r>
      <rPr>
        <sz val="8"/>
        <color indexed="8"/>
        <rFont val="Arial"/>
        <family val="2"/>
      </rPr>
      <t/>
    </r>
  </si>
  <si>
    <t>Personalaufwendungen insgesamt in und außerhalb des Projekts inkl. Sozialabgaben und sonstige Arbeitgeberanteile im 1. Kalenderjahr
(in EURO)</t>
  </si>
  <si>
    <t>Personalaufwendungen inkl. Sozialabgaben und sonstige Arbeitgeber-anteile, die auf das ESF-Projekt entfallen
(in EURO)</t>
  </si>
  <si>
    <t>Gesamtpersonalaufwendungen (1. Kalenderjahr):</t>
  </si>
  <si>
    <r>
      <t xml:space="preserve">Hinweise:
</t>
    </r>
    <r>
      <rPr>
        <sz val="12"/>
        <rFont val="Arial"/>
        <family val="2"/>
      </rPr>
      <t xml:space="preserve">&gt; Sofern der/die Beschäftigte für </t>
    </r>
    <r>
      <rPr>
        <b/>
        <sz val="12"/>
        <rFont val="Arial"/>
        <family val="2"/>
      </rPr>
      <t xml:space="preserve">sonstige bezuschusste Maßnahmen des Landes / des Bundes / der EU </t>
    </r>
    <r>
      <rPr>
        <sz val="12"/>
        <rFont val="Arial"/>
        <family val="2"/>
      </rPr>
      <t>tätig ist, erläutern Sie dies bitte in einer gesonderten Anlage.
&gt; Der Gesamtbeschäftigungsumfang (Summenfeld - Addition aus den drei vorangegangenen Feldern) muss mit dem Beschäftigungsumfang insgesamt beim Träger identisch sein.</t>
    </r>
  </si>
  <si>
    <t xml:space="preserve"> im beantragten ESF-Projekt tätig (VZÄ)
 in Prozent</t>
  </si>
  <si>
    <t>Personalaufwendungen insgesamt in und außerhalb des Projekts inkl. Sozialabgaben und sonstige Arbeitgeberanteile im 2. Kalenderjahr
(in EURO)</t>
  </si>
  <si>
    <t>Gesamtpersonalaufwendungen (2. Kalenderjahr):</t>
  </si>
  <si>
    <r>
      <t xml:space="preserve">Hinweise: 
</t>
    </r>
    <r>
      <rPr>
        <b/>
        <sz val="12"/>
        <rFont val="Arial"/>
        <family val="2"/>
      </rPr>
      <t xml:space="preserve">
&gt; Bitte füllen Sie die nachstehenden Übersichten getrennt nach Kalenderjahren aus.
&gt; Freistellungserklärung: Bitte geben Sie für das interne Personal den Beschäftigungsumfang beim Träger insgesamt und im beantragten ESF-Projekt in Vollzeitäquivalenten (VZÄ) an.
&gt; Bei Änderungen des Beschäftigungsumfangs insgesamt oder im ESF-Projekt einer/eines Beschäftigten innerhalb eines Kalenderjahrs verwenden Sie bitte je Konstellation eine separate Zeile.
&gt; Die Angaben zu Name der/des Beschäftigten, Beschäftigungsumfang insgesamt und im ESF-Projekt werden automatisch an die entsprechenden Stellen in den nachfolgenden Übersichten "Gesamtübersicht" und "Übersicht über Personalaufwendungen" übernommen. Bitte füllen Sie die noch offenen Felder (weißen Felder) aus.</t>
    </r>
  </si>
  <si>
    <r>
      <t xml:space="preserve">Hinweis: Öffentliche Antragsteller sind u.a.: Kommunen; kommunale Zweckverbände - soweit nicht Unternehmen </t>
    </r>
    <r>
      <rPr>
        <i/>
        <sz val="10"/>
        <rFont val="Arial"/>
        <family val="2"/>
      </rPr>
      <t xml:space="preserve">(Bitte Verbandsatzung beifügen, falls diese nicht bei der L-Bank vorliegt); </t>
    </r>
    <r>
      <rPr>
        <i/>
        <sz val="12"/>
        <rFont val="Arial"/>
        <family val="2"/>
      </rPr>
      <t>sonstige Körperschaften des öffentlichen Rechts, wie z.B. Kammern oder Innungen</t>
    </r>
  </si>
  <si>
    <t>Hinweis: Private Antragsteller sind u.a.: Unternehmen; Vereine; kirchliche Einrichtungen; Tochtergesellschaften von Kommunen, die als Unternehmen geführt werden</t>
  </si>
  <si>
    <t>Geplante Reichweite des Projekts, gemessen mittels Indikatoren</t>
  </si>
  <si>
    <t>… er im Falle einer Zuschussgewährung einverstanden ist, dass der Name des Zuwendungsempfängers, die Bezeichnung des Projekts einschließlich Zusammenfassung, das Datum des Beginns und des Endes des Vorhabens, der Gesamtbetrag der förderfähigen Ausgaben, der ESF-Kofinanzierungssatz pro Prioritätsachse, die Postleitzahl des Vorhabens sowie das Land in einer "Liste der Vorhaben" aufgenommen und veröffentlicht werden.</t>
  </si>
  <si>
    <t>… ihm bekannt ist, dass er im Falle einer Zuschussgewährung im Rahmen der Datenerfassung verpflichtet ist, alle Projektteilnehmende über die Notwendigkeit, die Rechtmäßigkeit und den Umfang der Datenerhebung zu informieren sowie diese über deren Monitoring- und Evaluationspflichten aufzuklären, und entsprechende Einwilligungen von den Projektteilnehmenden einzuholen.</t>
  </si>
  <si>
    <t>Zielwert (Soll-Wert)</t>
  </si>
  <si>
    <t>Bezeichnung</t>
  </si>
  <si>
    <t>Stadt- bzw. Landkreis/e, in dem / in denen das Vorhaben durchgeführt wird (bitte alle Stadt- bzw. Landkreise nennen)</t>
  </si>
  <si>
    <t>Beantragter ESF-Zuschuss 
pro gezähltem Teilnehmer (siehe 14.1)</t>
  </si>
  <si>
    <t>Beantragter Gesamt-Zuschuss 
pro gezähltem Teilnehmer (siehe 14.1)</t>
  </si>
  <si>
    <t>Beantragte Gesamtkosten 
pro gezähltem Teilnehmer (siehe 14.1)</t>
  </si>
  <si>
    <t>Beantragter ESF-Zuschuss 
pro gezähltem Output (siehe 15.1)</t>
  </si>
  <si>
    <t>Beantragter Gesamt-Zuschuss 
pro gezähltem Output (siehe 15.1)</t>
  </si>
  <si>
    <t>Beantragte Gesamtkosten 
pro gezähltem Output (siehe 15.1)</t>
  </si>
  <si>
    <t>Im Projekt erwirtschaftete Einnahmen (z.B. aus Verkauf von Waren oder Dienstleistungen; NICHT: Teilnahme-gebühren - siehe Finanzierungsplan A 1.2 )</t>
  </si>
  <si>
    <t>Beispiele: Im Beispiel 1 werden für das 1. Kalenderjahr von 12 Monaten für 75% VZÄ 45.000,00 € förderfähige Personalausgaben laut Buchhaltungsdaten anfallen. Im Beispiel 2 werden für eine lediglich 6-monatige Beschäftigung mit 50% VZÄ während des 1. Kalenderjahres 15.000,00 € förderfähige Personalausgaben laut Buchhaltungsdaten anfallen.</t>
  </si>
  <si>
    <t>Berufswerber/in</t>
  </si>
  <si>
    <t>Berechnungsgrundlagen (zusätzliche Berechnungen und nachvollziehbare Erläuterungen zum Outputindikator sowie zum Kosten- und Finanzierungsplan)</t>
  </si>
  <si>
    <t xml:space="preserve">Wie ist die Ausgangslage des Projekts und welcher Handlungsbedarf resultiert daraus? </t>
  </si>
  <si>
    <t>Welche Projektziele entwickeln Sie für Ihr Vorhaben innerhalb des Projektaufrufs und an welche Zielgruppen wendet sich das Projekt?</t>
  </si>
  <si>
    <t>Wie wollen Sie die Projektergebnisse nach Ablauf des Durchführungszeitraums verstetigen?</t>
  </si>
  <si>
    <t>Wenn ja, stellen Sie bitte Partnerschaften/Partner sowie Ziele und Inhalt des Austauschs dar:</t>
  </si>
  <si>
    <t>Werden umweltbezogene oder ökologische Förderinhalte umgesetzt und trägt das Projekt
zum Ziel der Nachhaltigkeit im Sinne des Schutzes der Umwelt und der Verbesserung ihrer Qualität bei (z.B. CO2-Reduzierung)?</t>
  </si>
  <si>
    <t xml:space="preserve">
ja</t>
  </si>
  <si>
    <t xml:space="preserve">
nein</t>
  </si>
  <si>
    <t>Sind sozial innovative Ansätze Bestandteil der Projektkonzeption?</t>
  </si>
  <si>
    <t>wenn ja, stellen Sie die Ansätze bitte dar:</t>
  </si>
  <si>
    <t>14.1 Anzahl Teilnehmer/innen</t>
  </si>
  <si>
    <t>Hinweis: Pro Bewilligung zählt jede/r Teilnehmende auch bei mehrjährigen Projekten nur einmal.</t>
  </si>
  <si>
    <t xml:space="preserve">Aktenzeichen des Ministeriums für Wirtschaft, Arbeit und Wohnungsbau </t>
  </si>
  <si>
    <t>13.1 Ausgangslage und Handlungsbedarf</t>
  </si>
  <si>
    <t>13.2 Zielsetzung und Zielgruppen des Vorhabens</t>
  </si>
  <si>
    <t>13.3 Projektinhalte und Projektumsetzung</t>
  </si>
  <si>
    <t>13.4 Sicherung der Projektergebnisse</t>
  </si>
  <si>
    <t>13.5 Weitere Querschnittsziele</t>
  </si>
  <si>
    <t>13.5.1 Transnationale Kooperationen</t>
  </si>
  <si>
    <t>13.5.2 Ökologische Nachhaltigkeit</t>
  </si>
  <si>
    <t>13.5.3 Soziale Innovation</t>
  </si>
  <si>
    <t>13.6 Informationen zum Antragsteller bzw. Projektträger</t>
  </si>
  <si>
    <t>Im Hinblick auf die oben aufgeführten Querschnittsziele beantworten Sie bitte folgende Fragen: 
Wie stellen Sie sicher, dass Ihre Mitarbeiter/innen genderkompetent arbeiten und wie wird die Gleichstellung der Geschlechter in Ihrer Organisation verfolgt?
Wie wird Chancengleichheit und Nichtdiskriminierung (bspw. Barrierefreiheit) in Ihrer Organisation umgesetzt? Wie stellen Sie sicher, dass Ihre Mitarbeiter/innen Chancengleichheit und Nichtdiskriminierung im Projekt umsetzen? Wie stellen Sie sicher, dass die von Ihnen eingesetzten Fachkräfte über die notwendige interkulturelle Kompetenz verfügen?</t>
  </si>
  <si>
    <t xml:space="preserve">Bitte wählen Sie mithilfe des Dropdown den zutreffenden Stadt- bzw. Landkreis aus! </t>
  </si>
  <si>
    <r>
      <rPr>
        <b/>
        <i/>
        <sz val="12"/>
        <rFont val="Arial"/>
        <family val="2"/>
      </rPr>
      <t>Was qualifiziert Sie zur Durchführung des Projekts?</t>
    </r>
    <r>
      <rPr>
        <i/>
        <sz val="12"/>
        <rFont val="Arial"/>
        <family val="2"/>
      </rPr>
      <t xml:space="preserve"> 
Bitte stellen Sie vor allem dar: 
- Ihre finanzielle Leistungsfähigkeit
- Ihre personelle Leistungsfähigkeit (z.B. Qualifizierung des Personals)
- Ihre operationell-inhaltlich Leistungsfähigkeit
- Ihre administrative Leistungsfähigkeit
- Ihre projektrelevanten Erfahrungen in Bezug auf das Aufrufthema und in Bezug auf Förderungen aus dem ESF 
  bzw. den Strukturfonds</t>
    </r>
  </si>
  <si>
    <t>Stadt/Landkreis</t>
  </si>
  <si>
    <t>NUTS_ID</t>
  </si>
  <si>
    <t>CATG_URBRU_REGIO</t>
  </si>
  <si>
    <t>Alb-Donau-Kreis</t>
  </si>
  <si>
    <t>DE145</t>
  </si>
  <si>
    <t>Baden-Baden, Stadtkreis</t>
  </si>
  <si>
    <t>DE121</t>
  </si>
  <si>
    <t>Biberach</t>
  </si>
  <si>
    <t>DE146</t>
  </si>
  <si>
    <t>Böblingen</t>
  </si>
  <si>
    <t>DE112</t>
  </si>
  <si>
    <t>Bodenseekreis</t>
  </si>
  <si>
    <t>DE147</t>
  </si>
  <si>
    <t>Breisgau-Hochschwarzwald</t>
  </si>
  <si>
    <t>DE132</t>
  </si>
  <si>
    <t>Calw</t>
  </si>
  <si>
    <t>DE12A</t>
  </si>
  <si>
    <t>Emmendingen</t>
  </si>
  <si>
    <t>DE133</t>
  </si>
  <si>
    <t>Enzkreis</t>
  </si>
  <si>
    <t>DE12B</t>
  </si>
  <si>
    <t>Esslingen</t>
  </si>
  <si>
    <t xml:space="preserve">DE113 </t>
  </si>
  <si>
    <t xml:space="preserve">Freiburg </t>
  </si>
  <si>
    <t xml:space="preserve">DE13 </t>
  </si>
  <si>
    <t>Freiburg im Breisgau, Stadtkreis</t>
  </si>
  <si>
    <t>DE131</t>
  </si>
  <si>
    <t>Freudenstadt</t>
  </si>
  <si>
    <t>DE12C</t>
  </si>
  <si>
    <t>Göppingen</t>
  </si>
  <si>
    <t xml:space="preserve">DE114 </t>
  </si>
  <si>
    <t>Heidelberg, Stadtkreis</t>
  </si>
  <si>
    <t>DE125</t>
  </si>
  <si>
    <t>Heidenheim</t>
  </si>
  <si>
    <t>DE11C</t>
  </si>
  <si>
    <t>Heilbronn, Landkreis</t>
  </si>
  <si>
    <t>DE118</t>
  </si>
  <si>
    <t>Heilbronn, Stadtkreis</t>
  </si>
  <si>
    <t xml:space="preserve">DE117 </t>
  </si>
  <si>
    <t>Hohenlohekreis</t>
  </si>
  <si>
    <t>DE119</t>
  </si>
  <si>
    <t xml:space="preserve">Karlsruhe </t>
  </si>
  <si>
    <t>DE12</t>
  </si>
  <si>
    <t>Karlsruhe, Landkreis</t>
  </si>
  <si>
    <t>DE123</t>
  </si>
  <si>
    <t>Karlsruhe, Stadtkreis</t>
  </si>
  <si>
    <t>DE122</t>
  </si>
  <si>
    <t>Konstanz</t>
  </si>
  <si>
    <t>DE138</t>
  </si>
  <si>
    <t>Lörrach</t>
  </si>
  <si>
    <t>DE139</t>
  </si>
  <si>
    <t>Ludwigsburg</t>
  </si>
  <si>
    <t>DE115</t>
  </si>
  <si>
    <t>Main-Tauber-Kreis</t>
  </si>
  <si>
    <t>DE11B</t>
  </si>
  <si>
    <t>Mannheim, Stadtkreis</t>
  </si>
  <si>
    <t>DE126</t>
  </si>
  <si>
    <t>Neckar-Odenwald-Kreis</t>
  </si>
  <si>
    <t>DE127</t>
  </si>
  <si>
    <t>Ortenaukreis</t>
  </si>
  <si>
    <t>DE134</t>
  </si>
  <si>
    <t>Ostalbkreis</t>
  </si>
  <si>
    <t>DE11D</t>
  </si>
  <si>
    <t>Pforzheim, Stadtkreis</t>
  </si>
  <si>
    <t>DE129</t>
  </si>
  <si>
    <t>Rastatt</t>
  </si>
  <si>
    <t>DE124</t>
  </si>
  <si>
    <t>Ravensburg</t>
  </si>
  <si>
    <t>DE148</t>
  </si>
  <si>
    <t>Rems-Murr-Kreis</t>
  </si>
  <si>
    <t xml:space="preserve">DE116 </t>
  </si>
  <si>
    <t>Reutlingen</t>
  </si>
  <si>
    <t>DE141</t>
  </si>
  <si>
    <t>Rhein-Neckar-Kreis</t>
  </si>
  <si>
    <t>DE128</t>
  </si>
  <si>
    <t>Rottweil</t>
  </si>
  <si>
    <t>DE135</t>
  </si>
  <si>
    <t>Schwäbisch Hall</t>
  </si>
  <si>
    <t>DE11A</t>
  </si>
  <si>
    <t>Schwarzwald-Baar-Kreis</t>
  </si>
  <si>
    <t>DE136</t>
  </si>
  <si>
    <t>Sigmaringen</t>
  </si>
  <si>
    <t xml:space="preserve">DE149 </t>
  </si>
  <si>
    <t xml:space="preserve">Stuttgart </t>
  </si>
  <si>
    <t>DE11</t>
  </si>
  <si>
    <t>Stuttgart, Stadtkreis</t>
  </si>
  <si>
    <t>DE111</t>
  </si>
  <si>
    <t xml:space="preserve">Tübingen </t>
  </si>
  <si>
    <t>DE14</t>
  </si>
  <si>
    <t>Tübingen, Landkreis</t>
  </si>
  <si>
    <t>DE142</t>
  </si>
  <si>
    <t>Tuttlingen</t>
  </si>
  <si>
    <t>DE137</t>
  </si>
  <si>
    <t>Ulm, Stadtkreis</t>
  </si>
  <si>
    <t>DE144</t>
  </si>
  <si>
    <t>Waldshut</t>
  </si>
  <si>
    <t>DE13A</t>
  </si>
  <si>
    <t>Zollernalbkreis</t>
  </si>
  <si>
    <t>DE143</t>
  </si>
  <si>
    <t>Welche Projektinhalte planen Sie und wie wollen Sie diese umsetzen? Inwieweit werden infolge der Corona-Pandemie digitale Beratungsformate eingesetzt?</t>
  </si>
  <si>
    <t>… er einverstanden ist, dass die für Verwaltungs-, Monitoring- und Evaluierungs- sowie Prüfzwecke notwendigen Daten edv-technisch erfasst und verarbeitet werden.</t>
  </si>
  <si>
    <t>Wir weisen Sie insbesondere auf folgende Datenschutzerklärungen hin:</t>
  </si>
  <si>
    <t xml:space="preserve">1. Datenschutzerklärung für den ESF-Baden-Württemberg auf </t>
  </si>
  <si>
    <t>https://www.esf-bw.de/esf/datenschutz/</t>
  </si>
  <si>
    <t>2. Datenschutzerklärung der L-Bank, die Sie im letzten Tabellenblatt des Antrags finden</t>
  </si>
  <si>
    <t>Weitere Informationen erhalten Sie unter:</t>
  </si>
  <si>
    <t>https://www.l-bank.info/datenschutz</t>
  </si>
  <si>
    <t>... ihm bekannt ist, dass alle Belege, Verträge und sonstige mit dem Zuschuss zusammenhängenden Unterlagen mindestens bis 31.12.2028 aufbewahrt werden müssen. Ihm ist zudem bekannt, dass er sie jederzeit vollständig zu Prüfungen bereitstellen können muss und jede Änderung des Aufbewahrungsortes der L-Bank mitzuteilen hat.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</si>
  <si>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zu finanzierende förderfähige Ausgaben gem. Kostenplan</t>
  </si>
  <si>
    <t>daraus ergeben sich folgende Beträge:</t>
  </si>
  <si>
    <t>Bitte tragen Sie in die weiß hinterlegten Felder ein, welche Eigen- und Fremdmittel (Finanzierungsbeiträge Dritter) Sie einsetzen, um die Gesamtfinanzierung sicherzustellen. Die gegebenenfalls möglichen Zuschussbeiträge aus ESF- und Landesmitteln sind bereits ausgewiesen.</t>
  </si>
  <si>
    <r>
      <t xml:space="preserve">Private Mittel </t>
    </r>
    <r>
      <rPr>
        <sz val="11"/>
        <rFont val="Arial"/>
        <family val="2"/>
      </rPr>
      <t>(Summe 1.1 - 1.4)</t>
    </r>
  </si>
  <si>
    <r>
      <t xml:space="preserve">Öffentliche Mittel </t>
    </r>
    <r>
      <rPr>
        <sz val="11"/>
        <rFont val="Arial"/>
        <family val="2"/>
      </rPr>
      <t>(Summe 2.1 - 2.7)</t>
    </r>
  </si>
  <si>
    <t>Summe Eigen- und Fremdfinanzierung</t>
  </si>
  <si>
    <t>Differenz erwartete Eigen- und Fremdfinanzierung (Zeile 10) zu Eintragungen</t>
  </si>
  <si>
    <t>ANTRAG</t>
  </si>
  <si>
    <t xml:space="preserve">Outputindikator: Bei der Bekämpfung oder Milderung von Auswirkungen von COVID-19 unterstützte Teilnehmer/innen. </t>
  </si>
  <si>
    <t>5 % zu erbringende Eigen- und Fremdfinanzierung</t>
  </si>
  <si>
    <t>2.3 Landeskofinanzierungsmittel (0%)</t>
  </si>
  <si>
    <t>Neustart nachhaltig und zukunftsorientiert</t>
  </si>
  <si>
    <t>E 1.3 - Unterstützung von Beschäftigung, Wirtschaft und Kultur</t>
  </si>
  <si>
    <t>E - Unterstützung der Krisenbewältigung im Zusammenhang mit der COVID-19-Pandemie und Vorbereitung einer grünen, digitalen, und stabilen Erholung der Wirtschaft</t>
  </si>
  <si>
    <t>Keine Landeskofinanzierungsmittel</t>
  </si>
  <si>
    <t>4-4305.827/5_1</t>
  </si>
  <si>
    <t>… zur Finanzierung der bezuschussten Kosten keine weiteren Zuschüsse aus Mitteln der Europäischen Union im Rahmen der Reaktion auf die Covid-19 Pandemie, ESF-Mittel oder sonstige EU-Mittel eingesetzt werden.</t>
  </si>
  <si>
    <t>… Beratungen, die aus Zuschüssen des Bundes oder des Landes finanziert werden, nicht nochmals aus diesem Projektaufruf gefördert werden.</t>
  </si>
  <si>
    <t>Bitte stellen Sie dies auch geschlechterdifferenziert und bezogen auf die individuell oder sozial benachteiligten Personengruppen im Vorhaben dar.</t>
  </si>
  <si>
    <r>
      <rPr>
        <b/>
        <sz val="14"/>
        <rFont val="Arial"/>
        <family val="2"/>
      </rPr>
      <t>per E-Mail einschließlich aller Anlagen an:
esf-wirtschaft@wm.bwl.de</t>
    </r>
    <r>
      <rPr>
        <b/>
        <i/>
        <sz val="14"/>
        <rFont val="Arial"/>
        <family val="2"/>
      </rPr>
      <t xml:space="preserve">
Antragsformular auf Basis von VZÄ.</t>
    </r>
  </si>
  <si>
    <r>
      <rPr>
        <b/>
        <sz val="12"/>
        <color rgb="FFFF0000"/>
        <rFont val="Arial"/>
        <family val="2"/>
      </rPr>
      <t>Die Förderung steht unter dem Vorbehalt, dass die EU-Kommission der Änderung des operationellen Programms zustimmt und die REACT-EU-Mittel freigibt.</t>
    </r>
    <r>
      <rPr>
        <b/>
        <sz val="12"/>
        <color rgb="FFFF0000"/>
        <rFont val="Arial"/>
        <family val="2"/>
      </rPr>
      <t xml:space="preserve">
Anträge können bereits gestellt werden.</t>
    </r>
    <r>
      <rPr>
        <b/>
        <sz val="12"/>
        <rFont val="Arial"/>
        <family val="2"/>
      </rPr>
      <t xml:space="preserve">  </t>
    </r>
  </si>
  <si>
    <t>Die Querschnittsziele "Gleichstellung von Frauen und Männern" und "Chancengleichheit und Nichtdiskriminierung" sind integrierter Bestandteil des Projektvorhabens und deshalb in der nachfolgenden Projektbeschreibung ausführlich darzulegen. Die Förderung erfolgt unter dem thematischen Ziel „Unterstützung der Krisenbewältigung im Zusammenhang mit der COVID-19-Pandemie und Vorbereitung einer grünen, digitalen und stabilen Erholung der Wirtschaft“. Bitte stellen Sie in den nachfolgenden Beschreibungen dar, inwieweit Ihr Projekt zur Bewältigung der COVID-19-Pandemie betragen kann und wie bei der Unterstützung für das jeweilige Gründungsvorhaben relevante Aspekte der Digitalisierung und des Klimaschutzes einbezogen werden.</t>
  </si>
  <si>
    <t>Im Hinblick auf die oben angeführten Querschnittsziele beantworten Sie bitte folgende Fragen:
Welche geschlechterdifferenzierten Rahmenbedingungen und Bedarfe der Zielgruppen bestehen im Handlungsfeld des Projekts?
Analysieren Sie auch die spezifischen Rahmenbedingungen und ggf. daraus resultierende Handlungsbedarfe für individuell oder sozial benachteiligte Personengruppen, v.a. für Menschen mit Migrationshintergrund oder für ältere Menschen im Handlungsfeld des Projekts. Wie werden relevante Aspekte der Digitalisierung und des Klimaschutzes einbezogen?</t>
  </si>
  <si>
    <t xml:space="preserve">Im Hinblick auf die oben aufgeführten Querschnittsziele beantworten Sie bitte folgende Fragen:
Welche konkreten Zielsetzungen zur Förderung der Gleichstellung von Frauen und Männern verfolgen Sie bei den angesprochenen Zielgruppen? 
Welche konkreten Ziele zur Förderung der Chancengleichheit und Nichtdiskriminierung verfolgen Sie? Bitte zeigen Sie auf, inwiefern individuell oder sozial benachteiligte Personengruppen einbezogen werden. Wie werden relevante Aspekte der Digitalisierung und des Klimaschutzes einbezogen?
 </t>
  </si>
  <si>
    <t>Im Hinblick auf die oben aufgeführten Querschnittsziele beantworten Sie bitte folgende Fragen: 
Bitte beschreiben Sie die zielgruppenadäquaten Inhalte und deren konkrete Umsetzung auch in Bezug auf die Förderung der Gleichstellung von Frauen und Männern und die Förderung der Chancengleichheit und Nichtdiskriminierung von individuell oder sozial benachteiligten Personengruppen im Vorhaben (Zugang zu spezifischen Zielgruppen und Rahmenbedingungen wie bspw. Zeitstruktur, Standort, Räumlichkeiten und Barrierefreiheit). Wie werden relevante Aspekte der Digitalisierung und des Klimaschutzes einbezogen?</t>
  </si>
  <si>
    <t>Geplante Zahl der Teilnehmer-Eintritte mit Teilnahmefragebogen</t>
  </si>
  <si>
    <t xml:space="preserve">Bitte stellen Sie die Kalkulation der Teilnehmer-Eintritte mit Teilnahmefragebogen unter Angabe von Maßnahmen und Zeitplanung dar. </t>
  </si>
  <si>
    <r>
      <t xml:space="preserve">15.1 Outputindikator: </t>
    </r>
    <r>
      <rPr>
        <sz val="12"/>
        <rFont val="Arial"/>
        <family val="2"/>
      </rPr>
      <t>Angabe des Zielwerts des Outputindikators (Soll-Wert), getrennt nach Geschlecht:</t>
    </r>
  </si>
  <si>
    <t>Summe Outputindikator:</t>
  </si>
  <si>
    <t>15.2 Ergebnisindikator (zu Ihrer Information):</t>
  </si>
  <si>
    <t>Der lt. operationellem Programm für den ESF anzustrebende Zielwert liegt bei 98%.
Die Erhebung erfolgt über die Upload-Tabelle.</t>
  </si>
  <si>
    <t>Im Falle einer Bewilligung erklären Sie sich mit den geltenden Bestimmungen der EU zur Publizität (Verordnung (EU) Nr. 1303/2013 - dort insbesondere Art. 115 und Anhang XII) einverstanden. Sie informieren die Projektbeteiligten und die Öffentlichkeit in geeigneter Form über die Finanzierung aus dem Europäischen Sozialfonds im Rahmen der Reaktion aud die Covis-19 Pandemie (Publizitätspflicht).</t>
  </si>
  <si>
    <t>Europäischer Sozialfonds (REACT-EU)</t>
  </si>
  <si>
    <t>Kosten in EURO (€) pro gezähltem Outputindikator:</t>
  </si>
  <si>
    <r>
      <t>Anlage Kostenplan</t>
    </r>
    <r>
      <rPr>
        <b/>
        <sz val="12"/>
        <rFont val="Arial"/>
        <family val="2"/>
      </rPr>
      <t xml:space="preserve"> für Fördermittel aus dem Europäischen Sozialfonds (REACT-EU, Förderperiode 2014 - 2020) </t>
    </r>
  </si>
  <si>
    <r>
      <t>Anlage Finanzierungsplan</t>
    </r>
    <r>
      <rPr>
        <b/>
        <sz val="11"/>
        <rFont val="Arial"/>
        <family val="2"/>
      </rPr>
      <t xml:space="preserve"> für Fördermittel aus dem Europäischen Sozialfonds (REACT-EU, Förderperiode 2014 - 2020)</t>
    </r>
  </si>
  <si>
    <t>95 % ESF-Kofinanzierung (REACT-EU)</t>
  </si>
  <si>
    <t>Summe ESF-Finanzierung 95% (REACT-EU)</t>
  </si>
  <si>
    <t xml:space="preserve">
im beantragten ESF-Projekt (REACT-EU) tätig (VZÄ)
 in Prozent</t>
  </si>
  <si>
    <t>Stand: Januar 2021</t>
  </si>
  <si>
    <t>Werte werden automatisch von 14.1 übertragen.</t>
  </si>
  <si>
    <r>
      <t xml:space="preserve">auf Fördermittel der Europäischen Union im Rahmen der Reaktion auf die Covid-19 Pandemie (REACT-EU)
</t>
    </r>
    <r>
      <rPr>
        <b/>
        <sz val="14"/>
        <color rgb="FFFF0000"/>
        <rFont val="Arial"/>
        <family val="2"/>
      </rPr>
      <t/>
    </r>
  </si>
  <si>
    <t>Unterstützte Teilnehmer/innen</t>
  </si>
  <si>
    <t>Neustart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</si>
</sst>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0"/>
      <name val="Arial"/>
    </font>
    <font>
      <sz val="10"/>
      <name val="Arial"/>
      <family val="2"/>
    </font>
    <font>
      <b/>
      <sz val="10"/>
      <name val="Arial"/>
      <family val="2"/>
    </font>
    <font>
      <b/>
      <sz val="14"/>
      <name val="Arial"/>
      <family val="2"/>
    </font>
    <font>
      <b/>
      <sz val="12"/>
      <name val="Arial"/>
      <family val="2"/>
    </font>
    <font>
      <sz val="10"/>
      <name val="Arial"/>
      <family val="2"/>
    </font>
    <font>
      <sz val="8"/>
      <name val="Arial"/>
      <family val="2"/>
    </font>
    <font>
      <i/>
      <sz val="10"/>
      <name val="Arial"/>
      <family val="2"/>
    </font>
    <font>
      <b/>
      <i/>
      <sz val="10"/>
      <name val="Arial"/>
      <family val="2"/>
    </font>
    <font>
      <sz val="8"/>
      <name val="Arial"/>
      <family val="2"/>
    </font>
    <font>
      <i/>
      <sz val="7"/>
      <name val="Arial"/>
      <family val="2"/>
    </font>
    <font>
      <sz val="8.5"/>
      <name val="Arial"/>
      <family val="2"/>
    </font>
    <font>
      <i/>
      <sz val="8.5"/>
      <name val="Arial"/>
      <family val="2"/>
    </font>
    <font>
      <b/>
      <i/>
      <sz val="8.5"/>
      <name val="Arial"/>
      <family val="2"/>
    </font>
    <font>
      <b/>
      <u/>
      <sz val="12"/>
      <name val="Arial"/>
      <family val="2"/>
    </font>
    <font>
      <sz val="12"/>
      <name val="Arial"/>
      <family val="2"/>
    </font>
    <font>
      <b/>
      <i/>
      <sz val="12"/>
      <name val="Arial"/>
      <family val="2"/>
    </font>
    <font>
      <i/>
      <sz val="12"/>
      <name val="Arial"/>
      <family val="2"/>
    </font>
    <font>
      <b/>
      <i/>
      <sz val="16"/>
      <name val="Arial"/>
      <family val="2"/>
    </font>
    <font>
      <b/>
      <sz val="16"/>
      <name val="Arial"/>
      <family val="2"/>
    </font>
    <font>
      <sz val="16"/>
      <name val="Arial"/>
      <family val="2"/>
    </font>
    <font>
      <sz val="11"/>
      <name val="Arial"/>
      <family val="2"/>
    </font>
    <font>
      <b/>
      <sz val="11"/>
      <name val="Arial"/>
      <family val="2"/>
    </font>
    <font>
      <b/>
      <sz val="8"/>
      <name val="Arial"/>
      <family val="2"/>
    </font>
    <font>
      <sz val="8"/>
      <color indexed="81"/>
      <name val="Tahoma"/>
      <family val="2"/>
    </font>
    <font>
      <b/>
      <sz val="8"/>
      <color indexed="81"/>
      <name val="Tahoma"/>
      <family val="2"/>
    </font>
    <font>
      <b/>
      <sz val="10"/>
      <color indexed="10"/>
      <name val="Arial"/>
      <family val="2"/>
    </font>
    <font>
      <i/>
      <sz val="11"/>
      <name val="Arial"/>
      <family val="2"/>
    </font>
    <font>
      <u/>
      <sz val="12"/>
      <name val="Arial"/>
      <family val="2"/>
    </font>
    <font>
      <sz val="14"/>
      <name val="Arial"/>
      <family val="2"/>
    </font>
    <font>
      <b/>
      <u/>
      <sz val="11"/>
      <name val="Arial"/>
      <family val="2"/>
    </font>
    <font>
      <b/>
      <u/>
      <sz val="16"/>
      <name val="Arial"/>
      <family val="2"/>
    </font>
    <font>
      <b/>
      <sz val="11"/>
      <name val="Arial"/>
      <family val="2"/>
    </font>
    <font>
      <sz val="11"/>
      <name val="Arial"/>
      <family val="2"/>
    </font>
    <font>
      <b/>
      <sz val="14"/>
      <color rgb="FFFF0000"/>
      <name val="Arial"/>
      <family val="2"/>
    </font>
    <font>
      <sz val="10"/>
      <color indexed="8"/>
      <name val="Arial"/>
      <family val="2"/>
    </font>
    <font>
      <b/>
      <sz val="10"/>
      <color indexed="8"/>
      <name val="Arial"/>
      <family val="2"/>
    </font>
    <font>
      <b/>
      <sz val="20"/>
      <name val="Arial"/>
      <family val="2"/>
    </font>
    <font>
      <b/>
      <sz val="24"/>
      <name val="Arial"/>
      <family val="2"/>
    </font>
    <font>
      <sz val="11"/>
      <color indexed="8"/>
      <name val="Arial"/>
      <family val="2"/>
    </font>
    <font>
      <b/>
      <sz val="11"/>
      <color indexed="8"/>
      <name val="Arial"/>
      <family val="2"/>
    </font>
    <font>
      <b/>
      <sz val="12"/>
      <color indexed="8"/>
      <name val="Arial"/>
      <family val="2"/>
    </font>
    <font>
      <sz val="12"/>
      <color indexed="8"/>
      <name val="Arial"/>
      <family val="2"/>
    </font>
    <font>
      <b/>
      <sz val="18"/>
      <name val="Arial"/>
      <family val="2"/>
    </font>
    <font>
      <sz val="18"/>
      <name val="Arial"/>
      <family val="2"/>
    </font>
    <font>
      <sz val="12"/>
      <color indexed="10"/>
      <name val="Arial"/>
      <family val="2"/>
    </font>
    <font>
      <b/>
      <sz val="14"/>
      <color indexed="8"/>
      <name val="Arial"/>
      <family val="2"/>
    </font>
    <font>
      <sz val="14"/>
      <color indexed="8"/>
      <name val="Arial"/>
      <family val="2"/>
    </font>
    <font>
      <b/>
      <i/>
      <sz val="14"/>
      <color indexed="10"/>
      <name val="Arial"/>
      <family val="2"/>
    </font>
    <font>
      <sz val="10"/>
      <name val="Arial"/>
      <family val="2"/>
    </font>
    <font>
      <b/>
      <sz val="20"/>
      <color indexed="10"/>
      <name val="Arial"/>
      <family val="2"/>
    </font>
    <font>
      <sz val="12"/>
      <name val="Arial"/>
      <family val="2"/>
    </font>
    <font>
      <sz val="8"/>
      <color indexed="8"/>
      <name val="Arial"/>
      <family val="2"/>
    </font>
    <font>
      <b/>
      <sz val="9"/>
      <name val="Arial"/>
      <family val="2"/>
    </font>
    <font>
      <u/>
      <sz val="10"/>
      <color theme="10"/>
      <name val="Arial"/>
      <family val="2"/>
    </font>
    <font>
      <i/>
      <u/>
      <sz val="12"/>
      <color theme="10"/>
      <name val="Arial"/>
      <family val="2"/>
    </font>
    <font>
      <b/>
      <i/>
      <sz val="11"/>
      <name val="Arial"/>
      <family val="2"/>
    </font>
    <font>
      <b/>
      <sz val="12"/>
      <color rgb="FFFF0000"/>
      <name val="Arial"/>
      <family val="2"/>
    </font>
    <font>
      <b/>
      <vertAlign val="superscript"/>
      <sz val="8"/>
      <color rgb="FFFF0000"/>
      <name val="Arial"/>
      <family val="2"/>
    </font>
    <font>
      <b/>
      <sz val="22"/>
      <name val="Arial"/>
      <family val="2"/>
    </font>
    <font>
      <b/>
      <i/>
      <sz val="14"/>
      <name val="Arial"/>
      <family val="2"/>
    </font>
    <font>
      <b/>
      <sz val="10"/>
      <color theme="1"/>
      <name val="Arial"/>
      <family val="2"/>
    </font>
    <font>
      <i/>
      <sz val="11"/>
      <color theme="1"/>
      <name val="Arial"/>
      <family val="2"/>
    </font>
    <font>
      <sz val="11"/>
      <color theme="1"/>
      <name val="Arial"/>
      <family val="2"/>
    </font>
    <font>
      <b/>
      <sz val="11"/>
      <color theme="1"/>
      <name val="Arial"/>
      <family val="2"/>
    </font>
  </fonts>
  <fills count="1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22"/>
      </patternFill>
    </fill>
    <fill>
      <patternFill patternType="solid">
        <fgColor indexed="22"/>
        <bgColor indexed="64"/>
      </patternFill>
    </fill>
    <fill>
      <patternFill patternType="solid">
        <fgColor indexed="31"/>
        <bgColor indexed="64"/>
      </patternFill>
    </fill>
    <fill>
      <patternFill patternType="solid">
        <fgColor rgb="FFC0C0C0"/>
        <bgColor indexed="64"/>
      </patternFill>
    </fill>
    <fill>
      <patternFill patternType="solid">
        <fgColor rgb="FFCCCCFF"/>
        <bgColor indexed="64"/>
      </patternFill>
    </fill>
    <fill>
      <patternFill patternType="solid">
        <fgColor theme="0"/>
        <bgColor indexed="64"/>
      </patternFill>
    </fill>
    <fill>
      <patternFill patternType="solid">
        <fgColor indexed="47"/>
        <bgColor indexed="64"/>
      </patternFill>
    </fill>
    <fill>
      <patternFill patternType="solid">
        <fgColor indexed="9"/>
        <bgColor indexed="22"/>
      </patternFill>
    </fill>
    <fill>
      <patternFill patternType="solid">
        <fgColor indexed="52"/>
        <bgColor indexed="64"/>
      </patternFill>
    </fill>
    <fill>
      <patternFill patternType="solid">
        <fgColor indexed="22"/>
        <bgColor indexed="0"/>
      </patternFill>
    </fill>
    <fill>
      <patternFill patternType="solid">
        <fgColor theme="4" tint="0.79998168889431442"/>
        <bgColor indexed="64"/>
      </patternFill>
    </fill>
    <fill>
      <patternFill patternType="solid">
        <fgColor theme="4" tint="0.79998168889431442"/>
        <bgColor indexed="22"/>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43"/>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35" fillId="0" borderId="0"/>
    <xf numFmtId="0" fontId="1" fillId="0" borderId="0"/>
    <xf numFmtId="9" fontId="1" fillId="0" borderId="0" applyFont="0" applyFill="0" applyBorder="0" applyAlignment="0" applyProtection="0"/>
    <xf numFmtId="9" fontId="49" fillId="0" borderId="0" applyFont="0" applyFill="0" applyBorder="0" applyAlignment="0" applyProtection="0"/>
    <xf numFmtId="0" fontId="54" fillId="0" borderId="0" applyNumberFormat="0" applyFill="0" applyBorder="0" applyAlignment="0" applyProtection="0"/>
  </cellStyleXfs>
  <cellXfs count="653">
    <xf numFmtId="0" fontId="0" fillId="0" borderId="0" xfId="0"/>
    <xf numFmtId="0" fontId="5" fillId="2"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0" fillId="0" borderId="0" xfId="0" applyFont="1" applyBorder="1" applyAlignment="1">
      <alignment vertical="center"/>
    </xf>
    <xf numFmtId="0" fontId="20" fillId="0" borderId="0" xfId="0" applyFont="1" applyFill="1" applyBorder="1" applyAlignment="1">
      <alignment vertical="center"/>
    </xf>
    <xf numFmtId="0" fontId="22" fillId="0" borderId="0" xfId="0" applyFont="1" applyBorder="1" applyAlignment="1">
      <alignment horizontal="center"/>
    </xf>
    <xf numFmtId="0" fontId="21" fillId="0" borderId="0" xfId="0" applyFont="1" applyBorder="1" applyAlignment="1">
      <alignment horizontal="center"/>
    </xf>
    <xf numFmtId="0" fontId="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Border="1" applyProtection="1"/>
    <xf numFmtId="0" fontId="10" fillId="0" borderId="0" xfId="0" applyFont="1" applyFill="1" applyBorder="1" applyProtection="1"/>
    <xf numFmtId="0" fontId="16" fillId="0" borderId="0" xfId="0" applyFont="1" applyBorder="1" applyProtection="1"/>
    <xf numFmtId="0" fontId="17" fillId="0" borderId="0" xfId="0" applyFont="1" applyFill="1" applyBorder="1" applyProtection="1"/>
    <xf numFmtId="0" fontId="5" fillId="0" borderId="0" xfId="0" applyFont="1" applyBorder="1" applyProtection="1"/>
    <xf numFmtId="0" fontId="8" fillId="0" borderId="0" xfId="0" applyFont="1" applyFill="1" applyBorder="1" applyProtection="1"/>
    <xf numFmtId="0" fontId="11" fillId="0" borderId="0" xfId="0" applyFont="1" applyBorder="1" applyProtection="1"/>
    <xf numFmtId="0" fontId="13" fillId="0" borderId="0" xfId="0" applyFont="1" applyFill="1" applyBorder="1" applyProtection="1"/>
    <xf numFmtId="0" fontId="12" fillId="0" borderId="0" xfId="0" applyFont="1" applyFill="1" applyBorder="1" applyProtection="1"/>
    <xf numFmtId="0" fontId="5" fillId="0" borderId="0" xfId="0" applyFont="1" applyFill="1" applyBorder="1" applyProtection="1"/>
    <xf numFmtId="0" fontId="21" fillId="0" borderId="0" xfId="0" applyFont="1" applyFill="1" applyBorder="1" applyAlignment="1" applyProtection="1">
      <alignment horizontal="left" vertical="center"/>
    </xf>
    <xf numFmtId="4" fontId="2" fillId="4" borderId="1" xfId="0" applyNumberFormat="1" applyFont="1" applyFill="1" applyBorder="1" applyAlignment="1">
      <alignment horizontal="right" vertical="center"/>
    </xf>
    <xf numFmtId="4" fontId="5" fillId="4" borderId="1" xfId="0" applyNumberFormat="1" applyFont="1" applyFill="1" applyBorder="1" applyAlignment="1">
      <alignment horizontal="right" vertical="center"/>
    </xf>
    <xf numFmtId="2" fontId="5" fillId="4" borderId="1" xfId="0" applyNumberFormat="1" applyFont="1" applyFill="1" applyBorder="1" applyAlignment="1">
      <alignment horizontal="right" vertical="center"/>
    </xf>
    <xf numFmtId="2" fontId="2" fillId="4" borderId="1" xfId="0" applyNumberFormat="1" applyFont="1" applyFill="1" applyBorder="1" applyAlignment="1">
      <alignment horizontal="right" vertical="center"/>
    </xf>
    <xf numFmtId="3" fontId="15" fillId="4" borderId="1" xfId="0" applyNumberFormat="1" applyFont="1" applyFill="1" applyBorder="1" applyAlignment="1">
      <alignment horizontal="center" vertical="center"/>
    </xf>
    <xf numFmtId="0" fontId="15" fillId="0" borderId="0" xfId="0" applyFont="1" applyBorder="1" applyAlignment="1">
      <alignment horizontal="left" vertical="center"/>
    </xf>
    <xf numFmtId="0" fontId="15" fillId="0" borderId="0" xfId="0" applyFont="1" applyFill="1" applyBorder="1" applyAlignment="1">
      <alignment horizontal="left" vertical="center"/>
    </xf>
    <xf numFmtId="0" fontId="15" fillId="0" borderId="0" xfId="0" applyFont="1" applyBorder="1" applyAlignment="1" applyProtection="1">
      <alignment horizontal="left" vertical="center"/>
    </xf>
    <xf numFmtId="0" fontId="15" fillId="0" borderId="0" xfId="0" applyFont="1" applyFill="1" applyBorder="1" applyAlignment="1" applyProtection="1">
      <alignment horizontal="left" vertical="center"/>
    </xf>
    <xf numFmtId="3" fontId="15" fillId="0"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left" vertical="center"/>
    </xf>
    <xf numFmtId="0" fontId="29" fillId="0" borderId="0" xfId="0" applyFont="1" applyBorder="1" applyAlignment="1">
      <alignment horizontal="left" vertical="center"/>
    </xf>
    <xf numFmtId="0" fontId="29"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15" fillId="0" borderId="0" xfId="0" applyFont="1" applyFill="1" applyBorder="1" applyAlignment="1" applyProtection="1">
      <alignment horizontal="center" vertical="center"/>
    </xf>
    <xf numFmtId="0" fontId="9" fillId="0" borderId="0" xfId="0" applyFont="1" applyFill="1" applyBorder="1" applyAlignment="1">
      <alignment horizontal="center" vertical="center" wrapText="1"/>
    </xf>
    <xf numFmtId="4" fontId="21" fillId="4" borderId="1" xfId="0" applyNumberFormat="1" applyFont="1" applyFill="1" applyBorder="1" applyAlignment="1" applyProtection="1">
      <alignment horizontal="right" vertical="center"/>
    </xf>
    <xf numFmtId="0" fontId="8" fillId="0" borderId="13" xfId="0" applyFont="1" applyFill="1" applyBorder="1" applyProtection="1"/>
    <xf numFmtId="22" fontId="15" fillId="0" borderId="0" xfId="0" applyNumberFormat="1" applyFont="1" applyFill="1" applyBorder="1" applyAlignment="1">
      <alignment horizontal="center" vertical="center"/>
    </xf>
    <xf numFmtId="22" fontId="15" fillId="0" borderId="0" xfId="0" applyNumberFormat="1" applyFont="1" applyFill="1" applyBorder="1" applyAlignment="1">
      <alignment horizontal="left" vertical="center"/>
    </xf>
    <xf numFmtId="0" fontId="32" fillId="6" borderId="1" xfId="0" applyFont="1" applyFill="1" applyBorder="1" applyAlignment="1" applyProtection="1">
      <alignment horizontal="center" wrapText="1"/>
    </xf>
    <xf numFmtId="0" fontId="33" fillId="6" borderId="0" xfId="0" applyFont="1" applyFill="1" applyBorder="1" applyAlignment="1" applyProtection="1">
      <alignment horizontal="left" vertical="center"/>
    </xf>
    <xf numFmtId="0" fontId="2" fillId="2" borderId="0" xfId="0" applyFont="1" applyFill="1" applyBorder="1" applyAlignment="1">
      <alignment horizontal="left" vertical="center"/>
    </xf>
    <xf numFmtId="0" fontId="2"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0" fontId="0" fillId="0" borderId="1" xfId="0" applyBorder="1" applyAlignment="1">
      <alignment wrapText="1"/>
    </xf>
    <xf numFmtId="4" fontId="21" fillId="5" borderId="1" xfId="0" applyNumberFormat="1" applyFont="1" applyFill="1" applyBorder="1" applyAlignment="1" applyProtection="1">
      <alignment horizontal="right" vertical="center"/>
    </xf>
    <xf numFmtId="0" fontId="23" fillId="0" borderId="0" xfId="0" applyFont="1" applyBorder="1" applyAlignment="1">
      <alignment horizontal="center" wrapText="1"/>
    </xf>
    <xf numFmtId="0" fontId="21" fillId="6" borderId="4" xfId="0" applyFont="1" applyFill="1" applyBorder="1" applyAlignment="1" applyProtection="1">
      <alignment horizontal="left" vertical="top" wrapText="1"/>
    </xf>
    <xf numFmtId="0" fontId="21" fillId="6" borderId="4" xfId="0" applyFont="1" applyFill="1" applyBorder="1" applyAlignment="1" applyProtection="1">
      <alignment horizontal="left" vertical="center" wrapText="1"/>
    </xf>
    <xf numFmtId="0" fontId="21" fillId="6" borderId="1" xfId="0" applyFont="1" applyFill="1" applyBorder="1" applyAlignment="1" applyProtection="1">
      <alignment horizontal="left" vertical="center" wrapText="1"/>
    </xf>
    <xf numFmtId="0" fontId="0" fillId="0" borderId="0" xfId="0" applyBorder="1" applyAlignment="1">
      <alignment wrapText="1"/>
    </xf>
    <xf numFmtId="0" fontId="2" fillId="8" borderId="1" xfId="0" applyFont="1" applyFill="1" applyBorder="1" applyAlignment="1">
      <alignment wrapText="1"/>
    </xf>
    <xf numFmtId="0" fontId="21" fillId="0" borderId="0"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1" xfId="0" applyNumberFormat="1"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14" fontId="21" fillId="0" borderId="1" xfId="0" applyNumberFormat="1" applyFont="1" applyFill="1" applyBorder="1" applyAlignment="1" applyProtection="1">
      <alignment horizontal="left" vertical="center"/>
      <protection locked="0"/>
    </xf>
    <xf numFmtId="0" fontId="21" fillId="0" borderId="0" xfId="0" applyNumberFormat="1" applyFont="1" applyFill="1" applyBorder="1" applyAlignment="1" applyProtection="1">
      <alignment horizontal="center" vertical="center"/>
      <protection locked="0"/>
    </xf>
    <xf numFmtId="0" fontId="0" fillId="0" borderId="0" xfId="0" applyBorder="1" applyAlignment="1">
      <alignment wrapText="1"/>
    </xf>
    <xf numFmtId="0" fontId="5" fillId="0" borderId="0" xfId="0" applyFont="1" applyBorder="1" applyAlignment="1">
      <alignment wrapText="1"/>
    </xf>
    <xf numFmtId="0" fontId="1" fillId="8" borderId="1" xfId="0" applyFont="1" applyFill="1" applyBorder="1" applyAlignment="1">
      <alignment wrapText="1"/>
    </xf>
    <xf numFmtId="0" fontId="1" fillId="2" borderId="0" xfId="0" applyFont="1" applyFill="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wrapText="1"/>
    </xf>
    <xf numFmtId="4" fontId="22" fillId="0" borderId="1" xfId="0" applyNumberFormat="1" applyFont="1" applyFill="1" applyBorder="1" applyAlignment="1" applyProtection="1">
      <alignment horizontal="right" vertical="center"/>
      <protection locked="0"/>
    </xf>
    <xf numFmtId="0" fontId="1" fillId="0" borderId="1" xfId="0" applyFont="1" applyFill="1" applyBorder="1" applyAlignment="1">
      <alignment horizontal="left" vertical="center" wrapText="1"/>
    </xf>
    <xf numFmtId="4" fontId="21" fillId="7" borderId="1" xfId="0" applyNumberFormat="1" applyFont="1" applyFill="1" applyBorder="1" applyAlignment="1" applyProtection="1">
      <alignment horizontal="right" vertical="center"/>
    </xf>
    <xf numFmtId="0" fontId="7" fillId="0" borderId="0" xfId="0" applyFont="1" applyFill="1" applyBorder="1" applyProtection="1"/>
    <xf numFmtId="0" fontId="17" fillId="3" borderId="0" xfId="0" applyFont="1" applyFill="1" applyBorder="1" applyProtection="1"/>
    <xf numFmtId="0" fontId="15" fillId="3" borderId="0" xfId="0" applyFont="1" applyFill="1" applyBorder="1" applyProtection="1"/>
    <xf numFmtId="0" fontId="15" fillId="0" borderId="0" xfId="0" applyFont="1" applyFill="1" applyBorder="1" applyProtection="1"/>
    <xf numFmtId="0" fontId="7" fillId="3" borderId="0" xfId="0" applyFont="1" applyFill="1" applyBorder="1" applyProtection="1"/>
    <xf numFmtId="0" fontId="5" fillId="3" borderId="0" xfId="0" applyFont="1" applyFill="1" applyBorder="1" applyProtection="1"/>
    <xf numFmtId="0" fontId="10" fillId="0" borderId="0" xfId="0" applyFont="1" applyBorder="1" applyProtection="1"/>
    <xf numFmtId="0" fontId="7" fillId="0" borderId="0" xfId="0" applyFont="1" applyBorder="1" applyProtection="1"/>
    <xf numFmtId="4" fontId="22" fillId="4" borderId="1" xfId="0" applyNumberFormat="1" applyFont="1" applyFill="1" applyBorder="1" applyAlignment="1" applyProtection="1">
      <alignment horizontal="right" vertical="center" wrapText="1"/>
    </xf>
    <xf numFmtId="0" fontId="12" fillId="0" borderId="0" xfId="0" applyFont="1" applyBorder="1" applyProtection="1"/>
    <xf numFmtId="0" fontId="11" fillId="0" borderId="0" xfId="0" applyFont="1" applyFill="1" applyBorder="1" applyProtection="1"/>
    <xf numFmtId="4" fontId="22" fillId="4" borderId="12" xfId="0" applyNumberFormat="1" applyFont="1" applyFill="1" applyBorder="1" applyAlignment="1" applyProtection="1">
      <alignment horizontal="right" vertical="center" wrapText="1"/>
    </xf>
    <xf numFmtId="0" fontId="22" fillId="0" borderId="0" xfId="0" applyFont="1" applyFill="1" applyBorder="1" applyAlignment="1" applyProtection="1">
      <alignment horizontal="center" vertical="center"/>
    </xf>
    <xf numFmtId="49" fontId="22" fillId="0" borderId="0" xfId="0" applyNumberFormat="1" applyFont="1" applyFill="1" applyBorder="1" applyAlignment="1" applyProtection="1">
      <alignment horizontal="left" vertical="center"/>
    </xf>
    <xf numFmtId="0" fontId="21" fillId="0" borderId="0" xfId="0" applyFont="1" applyFill="1" applyBorder="1" applyAlignment="1" applyProtection="1">
      <alignment vertical="center" wrapText="1"/>
    </xf>
    <xf numFmtId="0" fontId="22" fillId="0" borderId="0" xfId="0" applyFont="1" applyFill="1" applyBorder="1" applyProtection="1"/>
    <xf numFmtId="0" fontId="21" fillId="0" borderId="0" xfId="0" applyFont="1" applyFill="1" applyBorder="1" applyAlignment="1" applyProtection="1">
      <alignment horizontal="center" vertical="center"/>
    </xf>
    <xf numFmtId="0" fontId="27" fillId="0" borderId="0" xfId="0" applyFont="1" applyFill="1" applyBorder="1" applyProtection="1"/>
    <xf numFmtId="0" fontId="22" fillId="0" borderId="0" xfId="0" applyNumberFormat="1" applyFont="1" applyFill="1" applyBorder="1" applyAlignment="1" applyProtection="1">
      <alignment vertical="center"/>
    </xf>
    <xf numFmtId="0" fontId="22" fillId="0" borderId="0" xfId="0" applyFont="1" applyFill="1" applyBorder="1" applyAlignment="1" applyProtection="1">
      <alignment vertical="center" wrapText="1"/>
    </xf>
    <xf numFmtId="0" fontId="21" fillId="0" borderId="0" xfId="0" applyFont="1" applyFill="1" applyBorder="1" applyProtection="1"/>
    <xf numFmtId="0" fontId="22" fillId="0" borderId="13" xfId="0" applyNumberFormat="1" applyFont="1" applyFill="1" applyBorder="1" applyAlignment="1" applyProtection="1">
      <alignment vertical="center"/>
    </xf>
    <xf numFmtId="0" fontId="21" fillId="0" borderId="13" xfId="0" applyFont="1" applyFill="1" applyBorder="1" applyAlignment="1" applyProtection="1">
      <alignment vertical="center" wrapText="1"/>
    </xf>
    <xf numFmtId="0" fontId="22" fillId="0" borderId="13" xfId="0" applyFont="1" applyFill="1" applyBorder="1" applyAlignment="1" applyProtection="1">
      <alignment vertical="center" wrapText="1"/>
    </xf>
    <xf numFmtId="0" fontId="21" fillId="0" borderId="13" xfId="0" applyFont="1" applyFill="1" applyBorder="1" applyAlignment="1" applyProtection="1">
      <alignment horizontal="center" vertical="center"/>
    </xf>
    <xf numFmtId="0" fontId="21" fillId="0" borderId="13" xfId="0" applyFont="1" applyFill="1" applyBorder="1" applyProtection="1"/>
    <xf numFmtId="0" fontId="0" fillId="0" borderId="0" xfId="0" applyAlignment="1">
      <alignment vertical="center"/>
    </xf>
    <xf numFmtId="0" fontId="1" fillId="0" borderId="0" xfId="0" applyFont="1" applyFill="1" applyProtection="1"/>
    <xf numFmtId="0" fontId="1" fillId="0" borderId="0" xfId="0" applyFont="1" applyFill="1"/>
    <xf numFmtId="0" fontId="0" fillId="0" borderId="0" xfId="0" applyProtection="1"/>
    <xf numFmtId="0" fontId="15" fillId="0" borderId="0" xfId="0" applyFont="1" applyProtection="1"/>
    <xf numFmtId="0" fontId="15" fillId="0" borderId="0" xfId="0" applyFont="1"/>
    <xf numFmtId="0" fontId="1" fillId="0" borderId="0" xfId="0" applyFont="1" applyFill="1" applyAlignment="1" applyProtection="1">
      <alignment vertical="center"/>
    </xf>
    <xf numFmtId="0" fontId="1" fillId="0" borderId="0" xfId="0" applyFont="1" applyFill="1" applyAlignment="1">
      <alignment vertic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Fill="1" applyProtection="1"/>
    <xf numFmtId="0" fontId="15" fillId="0" borderId="0" xfId="0" applyFont="1" applyFill="1" applyProtection="1"/>
    <xf numFmtId="0" fontId="7" fillId="0" borderId="0" xfId="0" applyFont="1" applyFill="1" applyProtection="1"/>
    <xf numFmtId="0" fontId="7" fillId="0" borderId="0" xfId="0" applyFont="1" applyProtection="1"/>
    <xf numFmtId="0" fontId="7" fillId="0" borderId="0" xfId="0" applyFont="1"/>
    <xf numFmtId="0" fontId="43" fillId="2" borderId="1" xfId="0" applyNumberFormat="1" applyFont="1" applyFill="1" applyBorder="1" applyAlignment="1" applyProtection="1">
      <alignment horizontal="center" vertical="center" wrapText="1"/>
      <protection locked="0"/>
    </xf>
    <xf numFmtId="0" fontId="6" fillId="0" borderId="0" xfId="0" applyFont="1" applyFill="1" applyAlignment="1" applyProtection="1">
      <alignment wrapText="1"/>
    </xf>
    <xf numFmtId="0" fontId="6" fillId="0" borderId="0" xfId="0" applyFont="1" applyFill="1" applyAlignment="1">
      <alignment wrapText="1"/>
    </xf>
    <xf numFmtId="0" fontId="39" fillId="10" borderId="0" xfId="0" applyFont="1" applyFill="1"/>
    <xf numFmtId="0" fontId="39" fillId="0" borderId="0" xfId="0" applyFont="1" applyFill="1"/>
    <xf numFmtId="10" fontId="21" fillId="2" borderId="1"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wrapText="1"/>
    </xf>
    <xf numFmtId="0" fontId="6" fillId="12" borderId="0" xfId="0" applyFont="1" applyFill="1" applyAlignment="1" applyProtection="1">
      <alignment wrapText="1"/>
    </xf>
    <xf numFmtId="2" fontId="15" fillId="0" borderId="0" xfId="0" applyNumberFormat="1" applyFont="1" applyFill="1" applyBorder="1" applyAlignment="1" applyProtection="1"/>
    <xf numFmtId="0" fontId="0" fillId="0" borderId="0" xfId="0" applyFill="1" applyAlignment="1" applyProtection="1">
      <alignment vertical="top"/>
    </xf>
    <xf numFmtId="0" fontId="0" fillId="0" borderId="0" xfId="0" applyAlignment="1" applyProtection="1">
      <alignment vertical="top"/>
    </xf>
    <xf numFmtId="0" fontId="0" fillId="0" borderId="0" xfId="0" applyAlignment="1">
      <alignment vertical="top"/>
    </xf>
    <xf numFmtId="0" fontId="39" fillId="0" borderId="4"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4" fontId="39" fillId="0" borderId="17" xfId="0" applyNumberFormat="1" applyFont="1" applyFill="1" applyBorder="1" applyAlignment="1" applyProtection="1">
      <alignment horizontal="center" vertical="center"/>
      <protection locked="0"/>
    </xf>
    <xf numFmtId="0" fontId="15" fillId="0" borderId="0" xfId="0" applyFont="1" applyFill="1"/>
    <xf numFmtId="0" fontId="43" fillId="2" borderId="1" xfId="0" applyFont="1" applyFill="1" applyBorder="1" applyAlignment="1" applyProtection="1">
      <alignment horizontal="center" vertical="center" wrapText="1"/>
      <protection locked="0"/>
    </xf>
    <xf numFmtId="0" fontId="21" fillId="0" borderId="0" xfId="0" applyFont="1" applyFill="1"/>
    <xf numFmtId="0" fontId="21" fillId="0" borderId="13" xfId="0" applyFont="1" applyFill="1" applyBorder="1"/>
    <xf numFmtId="0" fontId="1" fillId="0" borderId="13" xfId="0" applyFont="1" applyFill="1" applyBorder="1" applyProtection="1"/>
    <xf numFmtId="4" fontId="1" fillId="4" borderId="1" xfId="0" applyNumberFormat="1" applyFont="1" applyFill="1" applyBorder="1" applyAlignment="1">
      <alignment horizontal="right" vertical="center"/>
    </xf>
    <xf numFmtId="0" fontId="1" fillId="0" borderId="0" xfId="0" applyFont="1" applyFill="1" applyBorder="1" applyAlignment="1">
      <alignment horizontal="left" vertical="center"/>
    </xf>
    <xf numFmtId="0" fontId="2" fillId="7" borderId="1" xfId="0" applyFont="1" applyFill="1" applyBorder="1" applyAlignment="1">
      <alignment horizontal="left" vertical="center"/>
    </xf>
    <xf numFmtId="0" fontId="36" fillId="13" borderId="25" xfId="1" applyFont="1" applyFill="1" applyBorder="1" applyAlignment="1">
      <alignment horizontal="center"/>
    </xf>
    <xf numFmtId="0" fontId="36" fillId="13" borderId="26" xfId="1" applyFont="1" applyFill="1" applyBorder="1" applyAlignment="1">
      <alignment horizontal="left"/>
    </xf>
    <xf numFmtId="0" fontId="21" fillId="0" borderId="1" xfId="0" applyFont="1" applyBorder="1" applyAlignment="1">
      <alignment vertical="center" wrapText="1"/>
    </xf>
    <xf numFmtId="0" fontId="21" fillId="0" borderId="1" xfId="0" applyFont="1" applyBorder="1" applyAlignment="1">
      <alignment vertical="center"/>
    </xf>
    <xf numFmtId="0" fontId="35" fillId="0" borderId="1" xfId="1" applyFont="1" applyFill="1" applyBorder="1" applyAlignment="1">
      <alignment horizontal="right" wrapText="1"/>
    </xf>
    <xf numFmtId="0" fontId="6" fillId="0" borderId="0" xfId="0" applyFont="1" applyBorder="1" applyAlignment="1">
      <alignment wrapText="1"/>
    </xf>
    <xf numFmtId="0" fontId="6" fillId="0" borderId="0" xfId="0" applyFont="1" applyFill="1" applyBorder="1" applyAlignment="1">
      <alignment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center" wrapText="1"/>
    </xf>
    <xf numFmtId="0" fontId="6" fillId="2" borderId="0" xfId="0"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0" xfId="0" applyFont="1" applyBorder="1" applyAlignment="1">
      <alignment horizontal="left" vertical="top" wrapText="1"/>
    </xf>
    <xf numFmtId="0" fontId="1" fillId="0" borderId="0" xfId="0" applyFont="1" applyFill="1" applyBorder="1" applyProtection="1"/>
    <xf numFmtId="4" fontId="27" fillId="4" borderId="1" xfId="0" applyNumberFormat="1" applyFont="1" applyFill="1" applyBorder="1" applyAlignment="1" applyProtection="1">
      <alignment horizontal="right" vertical="center" wrapText="1"/>
    </xf>
    <xf numFmtId="4" fontId="27" fillId="7" borderId="1" xfId="0" applyNumberFormat="1" applyFont="1" applyFill="1" applyBorder="1" applyAlignment="1" applyProtection="1">
      <alignment horizontal="right" vertical="center"/>
    </xf>
    <xf numFmtId="4" fontId="56" fillId="4" borderId="1" xfId="0" applyNumberFormat="1" applyFont="1" applyFill="1" applyBorder="1" applyAlignment="1" applyProtection="1">
      <alignment horizontal="right" vertical="center" wrapText="1"/>
    </xf>
    <xf numFmtId="0" fontId="1" fillId="0" borderId="0" xfId="0" applyFont="1" applyBorder="1" applyProtection="1"/>
    <xf numFmtId="4" fontId="1" fillId="2" borderId="5" xfId="0" applyNumberFormat="1" applyFont="1" applyFill="1" applyBorder="1" applyAlignment="1" applyProtection="1">
      <alignment horizontal="right" vertical="center"/>
    </xf>
    <xf numFmtId="4" fontId="27" fillId="0" borderId="1" xfId="0" applyNumberFormat="1" applyFont="1" applyFill="1" applyBorder="1" applyAlignment="1" applyProtection="1">
      <alignment horizontal="right" vertical="center" wrapText="1"/>
      <protection locked="0"/>
    </xf>
    <xf numFmtId="4" fontId="21" fillId="4" borderId="1" xfId="0" applyNumberFormat="1" applyFont="1" applyFill="1" applyBorder="1" applyAlignment="1" applyProtection="1">
      <alignment horizontal="right" vertical="center" wrapText="1"/>
    </xf>
    <xf numFmtId="4" fontId="22" fillId="4" borderId="27" xfId="0" applyNumberFormat="1" applyFont="1" applyFill="1" applyBorder="1" applyAlignment="1" applyProtection="1">
      <alignment horizontal="right" vertical="center" wrapText="1"/>
    </xf>
    <xf numFmtId="4" fontId="21" fillId="4" borderId="27" xfId="0" applyNumberFormat="1" applyFont="1" applyFill="1" applyBorder="1" applyAlignment="1" applyProtection="1">
      <alignment horizontal="right" vertical="center" wrapText="1"/>
    </xf>
    <xf numFmtId="4" fontId="21" fillId="4" borderId="28" xfId="0" applyNumberFormat="1" applyFont="1" applyFill="1" applyBorder="1" applyAlignment="1" applyProtection="1">
      <alignment horizontal="right" vertical="center" wrapText="1"/>
    </xf>
    <xf numFmtId="4" fontId="22" fillId="4" borderId="11" xfId="0" applyNumberFormat="1" applyFont="1" applyFill="1" applyBorder="1" applyAlignment="1" applyProtection="1">
      <alignment horizontal="right" vertical="center" wrapText="1"/>
    </xf>
    <xf numFmtId="0" fontId="15" fillId="14" borderId="0" xfId="0" applyFont="1" applyFill="1" applyBorder="1" applyAlignment="1">
      <alignment horizontal="left" vertical="center"/>
    </xf>
    <xf numFmtId="0" fontId="4" fillId="14" borderId="0" xfId="0" applyFont="1" applyFill="1" applyBorder="1" applyAlignment="1" applyProtection="1">
      <alignment horizontal="left" vertical="center"/>
    </xf>
    <xf numFmtId="0" fontId="18" fillId="14" borderId="0" xfId="0" applyFont="1" applyFill="1" applyBorder="1" applyAlignment="1">
      <alignment vertical="center"/>
    </xf>
    <xf numFmtId="0" fontId="2" fillId="14" borderId="0" xfId="0" applyFont="1" applyFill="1" applyBorder="1" applyAlignment="1">
      <alignment vertical="center"/>
    </xf>
    <xf numFmtId="0" fontId="20" fillId="14" borderId="0" xfId="0" applyFont="1" applyFill="1" applyBorder="1" applyAlignment="1">
      <alignment vertical="center"/>
    </xf>
    <xf numFmtId="0" fontId="5" fillId="14" borderId="0" xfId="0" applyFont="1" applyFill="1" applyBorder="1" applyAlignment="1">
      <alignment horizontal="center" vertical="center"/>
    </xf>
    <xf numFmtId="0" fontId="16" fillId="14" borderId="0" xfId="0" applyFont="1" applyFill="1" applyBorder="1" applyAlignment="1">
      <alignment horizontal="left" vertical="center"/>
    </xf>
    <xf numFmtId="0" fontId="4" fillId="14" borderId="0" xfId="0" applyFont="1" applyFill="1" applyBorder="1" applyAlignment="1">
      <alignment vertical="center"/>
    </xf>
    <xf numFmtId="0" fontId="4" fillId="14" borderId="0" xfId="0" applyFont="1" applyFill="1" applyBorder="1" applyAlignment="1">
      <alignment vertical="center" wrapText="1"/>
    </xf>
    <xf numFmtId="0" fontId="4" fillId="14" borderId="0" xfId="0" applyFont="1" applyFill="1" applyBorder="1" applyAlignment="1">
      <alignment horizontal="left" vertical="top"/>
    </xf>
    <xf numFmtId="0" fontId="4" fillId="14" borderId="0" xfId="0" applyFont="1" applyFill="1" applyBorder="1" applyAlignment="1">
      <alignment horizontal="left" vertical="center"/>
    </xf>
    <xf numFmtId="0" fontId="3" fillId="14" borderId="0" xfId="0" applyFont="1" applyFill="1" applyBorder="1" applyAlignment="1">
      <alignment horizontal="left" vertical="center"/>
    </xf>
    <xf numFmtId="0" fontId="29" fillId="14" borderId="0" xfId="0" applyFont="1" applyFill="1" applyBorder="1" applyAlignment="1">
      <alignment horizontal="left" vertical="center"/>
    </xf>
    <xf numFmtId="0" fontId="3" fillId="15" borderId="0" xfId="0" applyFont="1" applyFill="1" applyBorder="1" applyAlignment="1">
      <alignment horizontal="left" vertical="center" wrapText="1"/>
    </xf>
    <xf numFmtId="0" fontId="29" fillId="14" borderId="0" xfId="0" applyFont="1" applyFill="1" applyBorder="1" applyAlignment="1">
      <alignment horizontal="left" vertical="center" wrapText="1"/>
    </xf>
    <xf numFmtId="0" fontId="4" fillId="14" borderId="0" xfId="0" applyFont="1" applyFill="1" applyBorder="1" applyAlignment="1">
      <alignment vertical="top"/>
    </xf>
    <xf numFmtId="0" fontId="4" fillId="15" borderId="0" xfId="0" applyFont="1" applyFill="1" applyBorder="1" applyAlignment="1">
      <alignment horizontal="left" vertical="top" wrapText="1"/>
    </xf>
    <xf numFmtId="0" fontId="4" fillId="14" borderId="0" xfId="0" applyFont="1" applyFill="1" applyBorder="1" applyAlignment="1" applyProtection="1">
      <alignment vertical="top"/>
    </xf>
    <xf numFmtId="0" fontId="4" fillId="15" borderId="0" xfId="0" applyFont="1" applyFill="1" applyBorder="1" applyAlignment="1" applyProtection="1">
      <alignment vertical="top" wrapText="1"/>
    </xf>
    <xf numFmtId="0" fontId="4" fillId="15" borderId="0" xfId="0" applyFont="1" applyFill="1" applyBorder="1" applyAlignment="1" applyProtection="1">
      <alignment horizontal="left" vertical="top" wrapText="1"/>
    </xf>
    <xf numFmtId="0" fontId="4" fillId="14" borderId="0" xfId="0" applyFont="1" applyFill="1" applyBorder="1" applyAlignment="1" applyProtection="1">
      <alignment vertical="top" wrapText="1"/>
    </xf>
    <xf numFmtId="0" fontId="17" fillId="14" borderId="0" xfId="0" applyFont="1" applyFill="1" applyBorder="1" applyAlignment="1">
      <alignment horizontal="left" vertical="center"/>
    </xf>
    <xf numFmtId="0" fontId="15" fillId="14" borderId="0" xfId="0" applyFont="1" applyFill="1" applyBorder="1" applyAlignment="1">
      <alignment vertical="center"/>
    </xf>
    <xf numFmtId="0" fontId="15" fillId="14" borderId="0" xfId="0" applyFont="1" applyFill="1" applyBorder="1" applyAlignment="1" applyProtection="1">
      <alignment horizontal="left" vertical="center"/>
    </xf>
    <xf numFmtId="0" fontId="7" fillId="14" borderId="0" xfId="0" applyFont="1" applyFill="1" applyBorder="1" applyAlignment="1">
      <alignment vertical="center"/>
    </xf>
    <xf numFmtId="0" fontId="15" fillId="14" borderId="6" xfId="0" applyFont="1" applyFill="1" applyBorder="1" applyAlignment="1">
      <alignment horizontal="left" vertical="center"/>
    </xf>
    <xf numFmtId="0" fontId="17" fillId="14" borderId="0" xfId="0" applyFont="1" applyFill="1" applyBorder="1" applyAlignment="1">
      <alignment horizontal="left" vertical="center" wrapText="1"/>
    </xf>
    <xf numFmtId="0" fontId="15" fillId="14" borderId="0" xfId="0" applyFont="1" applyFill="1" applyBorder="1" applyAlignment="1">
      <alignment horizontal="left" vertical="center" indent="1"/>
    </xf>
    <xf numFmtId="0" fontId="15" fillId="14" borderId="0" xfId="0" applyFont="1" applyFill="1" applyBorder="1" applyAlignment="1" applyProtection="1">
      <alignment vertical="center"/>
    </xf>
    <xf numFmtId="0" fontId="20" fillId="14" borderId="0" xfId="0" applyFont="1" applyFill="1" applyBorder="1" applyAlignment="1" applyProtection="1">
      <alignment vertical="center"/>
    </xf>
    <xf numFmtId="0" fontId="17" fillId="14" borderId="0" xfId="0" applyFont="1" applyFill="1" applyBorder="1" applyAlignment="1" applyProtection="1">
      <alignment horizontal="left" vertical="center"/>
    </xf>
    <xf numFmtId="0" fontId="15" fillId="14" borderId="0" xfId="0" applyFont="1" applyFill="1" applyBorder="1" applyAlignment="1">
      <alignment horizontal="center" vertical="center"/>
    </xf>
    <xf numFmtId="0" fontId="5" fillId="14" borderId="0" xfId="0" applyFont="1" applyFill="1" applyBorder="1" applyAlignment="1">
      <alignment horizontal="left" vertical="center"/>
    </xf>
    <xf numFmtId="0" fontId="28" fillId="14" borderId="0" xfId="0" applyFont="1" applyFill="1" applyBorder="1" applyAlignment="1">
      <alignment horizontal="left" vertical="center"/>
    </xf>
    <xf numFmtId="0" fontId="14" fillId="14" borderId="0" xfId="0" applyFont="1" applyFill="1" applyBorder="1" applyAlignment="1">
      <alignment horizontal="left" vertical="center"/>
    </xf>
    <xf numFmtId="0" fontId="4" fillId="14" borderId="6" xfId="0" applyFont="1" applyFill="1" applyBorder="1" applyAlignment="1">
      <alignment horizontal="left" vertical="center"/>
    </xf>
    <xf numFmtId="0" fontId="28" fillId="14" borderId="6" xfId="0" applyFont="1" applyFill="1" applyBorder="1" applyAlignment="1">
      <alignment horizontal="left" vertical="center"/>
    </xf>
    <xf numFmtId="0" fontId="15" fillId="14" borderId="0" xfId="0" applyFont="1" applyFill="1" applyBorder="1" applyAlignment="1">
      <alignment horizontal="left" vertical="center" indent="2"/>
    </xf>
    <xf numFmtId="0" fontId="15" fillId="14" borderId="0" xfId="0" applyFont="1" applyFill="1" applyBorder="1" applyAlignment="1">
      <alignment horizontal="left" vertical="top" wrapText="1"/>
    </xf>
    <xf numFmtId="0" fontId="17" fillId="14" borderId="0" xfId="0" applyFont="1" applyFill="1" applyBorder="1" applyAlignment="1">
      <alignment vertical="center"/>
    </xf>
    <xf numFmtId="0" fontId="4" fillId="15" borderId="1" xfId="0" applyFont="1" applyFill="1" applyBorder="1" applyAlignment="1">
      <alignment horizontal="center" vertical="center"/>
    </xf>
    <xf numFmtId="0" fontId="2" fillId="14" borderId="0" xfId="0" applyFont="1" applyFill="1" applyBorder="1" applyAlignment="1">
      <alignment vertical="center" textRotation="90" wrapText="1"/>
    </xf>
    <xf numFmtId="0" fontId="4" fillId="14" borderId="0" xfId="0" applyFont="1" applyFill="1" applyBorder="1" applyAlignment="1">
      <alignment horizontal="left" vertical="center" wrapText="1"/>
    </xf>
    <xf numFmtId="0" fontId="27" fillId="14" borderId="0" xfId="0" applyFont="1" applyFill="1" applyBorder="1" applyAlignment="1">
      <alignment horizontal="left" vertical="center" wrapText="1"/>
    </xf>
    <xf numFmtId="0" fontId="4" fillId="14" borderId="11" xfId="0" applyFont="1" applyFill="1" applyBorder="1" applyAlignment="1">
      <alignment horizontal="center" vertical="center"/>
    </xf>
    <xf numFmtId="0" fontId="15" fillId="15" borderId="4" xfId="0" applyFont="1" applyFill="1" applyBorder="1" applyAlignment="1">
      <alignment horizontal="center" vertical="center"/>
    </xf>
    <xf numFmtId="0" fontId="1" fillId="14" borderId="0" xfId="0" applyFont="1" applyFill="1" applyBorder="1" applyAlignment="1">
      <alignment horizontal="left" vertical="top"/>
    </xf>
    <xf numFmtId="0" fontId="4" fillId="15" borderId="0" xfId="0" applyFont="1" applyFill="1" applyBorder="1" applyAlignment="1">
      <alignment horizontal="left" vertical="center"/>
    </xf>
    <xf numFmtId="0" fontId="15" fillId="15" borderId="0" xfId="0" applyFont="1" applyFill="1" applyBorder="1" applyAlignment="1">
      <alignment horizontal="left" vertical="center" wrapText="1"/>
    </xf>
    <xf numFmtId="4" fontId="15" fillId="14" borderId="0" xfId="0" applyNumberFormat="1" applyFont="1" applyFill="1" applyBorder="1" applyAlignment="1">
      <alignment horizontal="left" vertical="center"/>
    </xf>
    <xf numFmtId="0" fontId="15" fillId="14" borderId="0" xfId="0" applyFont="1" applyFill="1" applyBorder="1" applyAlignment="1">
      <alignment horizontal="left" vertical="top"/>
    </xf>
    <xf numFmtId="0" fontId="15" fillId="14" borderId="0" xfId="0" applyFont="1" applyFill="1" applyBorder="1" applyAlignment="1">
      <alignment horizontal="left" vertical="center" wrapText="1"/>
    </xf>
    <xf numFmtId="0" fontId="15" fillId="14" borderId="0" xfId="0" applyFont="1" applyFill="1" applyBorder="1" applyAlignment="1" applyProtection="1">
      <alignment horizontal="left" vertical="center" wrapText="1"/>
    </xf>
    <xf numFmtId="0" fontId="15" fillId="14" borderId="0" xfId="0" applyFont="1" applyFill="1" applyBorder="1" applyAlignment="1" applyProtection="1">
      <alignment horizontal="left" vertical="top"/>
    </xf>
    <xf numFmtId="0" fontId="55" fillId="14" borderId="0" xfId="5" applyFont="1" applyFill="1" applyBorder="1" applyAlignment="1" applyProtection="1">
      <alignment horizontal="left" vertical="center" wrapText="1"/>
    </xf>
    <xf numFmtId="0" fontId="17" fillId="14" borderId="0" xfId="0" applyFont="1" applyFill="1" applyBorder="1" applyAlignment="1" applyProtection="1">
      <alignment horizontal="left" vertical="center" wrapText="1"/>
    </xf>
    <xf numFmtId="0" fontId="22" fillId="14" borderId="0" xfId="0" applyFont="1" applyFill="1" applyBorder="1" applyAlignment="1" applyProtection="1">
      <alignment horizontal="center" vertical="center"/>
    </xf>
    <xf numFmtId="49" fontId="22" fillId="14" borderId="0" xfId="0" applyNumberFormat="1" applyFont="1" applyFill="1" applyBorder="1" applyAlignment="1" applyProtection="1">
      <alignment horizontal="left" vertical="center"/>
    </xf>
    <xf numFmtId="0" fontId="21" fillId="14" borderId="0" xfId="0" applyFont="1" applyFill="1" applyBorder="1" applyAlignment="1" applyProtection="1">
      <alignment vertical="center" wrapText="1"/>
    </xf>
    <xf numFmtId="0" fontId="22" fillId="14" borderId="0" xfId="0" applyFont="1" applyFill="1" applyBorder="1" applyProtection="1"/>
    <xf numFmtId="0" fontId="21" fillId="14" borderId="0" xfId="0" applyFont="1" applyFill="1" applyBorder="1" applyAlignment="1" applyProtection="1">
      <alignment horizontal="center" vertical="center"/>
    </xf>
    <xf numFmtId="0" fontId="27" fillId="14" borderId="0" xfId="0" applyFont="1" applyFill="1" applyBorder="1" applyProtection="1"/>
    <xf numFmtId="0" fontId="34" fillId="14" borderId="0" xfId="0" applyFont="1" applyFill="1" applyBorder="1" applyAlignment="1" applyProtection="1">
      <alignment vertical="center" wrapText="1"/>
    </xf>
    <xf numFmtId="49" fontId="22" fillId="14" borderId="0" xfId="0" applyNumberFormat="1" applyFont="1" applyFill="1" applyBorder="1" applyAlignment="1" applyProtection="1">
      <alignment horizontal="center" vertical="center"/>
    </xf>
    <xf numFmtId="0" fontId="22" fillId="14" borderId="0" xfId="0" applyFont="1" applyFill="1" applyBorder="1" applyAlignment="1" applyProtection="1">
      <alignment vertical="center" wrapText="1"/>
    </xf>
    <xf numFmtId="0" fontId="4" fillId="14" borderId="11" xfId="0" applyNumberFormat="1" applyFont="1" applyFill="1" applyBorder="1" applyAlignment="1" applyProtection="1">
      <alignment horizontal="center" vertical="center"/>
    </xf>
    <xf numFmtId="0" fontId="4" fillId="14" borderId="11" xfId="0" applyFont="1" applyFill="1" applyBorder="1" applyAlignment="1" applyProtection="1">
      <alignment horizontal="center" vertical="center"/>
    </xf>
    <xf numFmtId="0" fontId="5" fillId="15" borderId="4" xfId="0" applyFont="1" applyFill="1" applyBorder="1" applyAlignment="1" applyProtection="1">
      <alignment horizontal="center" vertical="center" wrapText="1"/>
    </xf>
    <xf numFmtId="4" fontId="22" fillId="14" borderId="0" xfId="0" applyNumberFormat="1" applyFont="1" applyFill="1" applyBorder="1" applyProtection="1"/>
    <xf numFmtId="4" fontId="21" fillId="14" borderId="0" xfId="0" applyNumberFormat="1" applyFont="1" applyFill="1" applyBorder="1" applyAlignment="1" applyProtection="1">
      <alignment horizontal="center" vertical="center"/>
    </xf>
    <xf numFmtId="0" fontId="21" fillId="15" borderId="1" xfId="0" applyFont="1" applyFill="1" applyBorder="1" applyAlignment="1" applyProtection="1">
      <alignment horizontal="left" vertical="center" wrapText="1"/>
    </xf>
    <xf numFmtId="0" fontId="21" fillId="15" borderId="1" xfId="0" applyFont="1" applyFill="1" applyBorder="1" applyAlignment="1" applyProtection="1">
      <alignment vertical="center" wrapText="1"/>
    </xf>
    <xf numFmtId="49" fontId="21" fillId="15" borderId="1" xfId="0" applyNumberFormat="1" applyFont="1" applyFill="1" applyBorder="1" applyAlignment="1" applyProtection="1">
      <alignment horizontal="left" vertical="center" wrapText="1"/>
    </xf>
    <xf numFmtId="0" fontId="21" fillId="14" borderId="0" xfId="0" applyFont="1" applyFill="1" applyBorder="1" applyProtection="1"/>
    <xf numFmtId="0" fontId="22" fillId="14" borderId="0" xfId="0" applyFont="1" applyFill="1" applyBorder="1" applyAlignment="1" applyProtection="1">
      <alignment horizontal="right"/>
    </xf>
    <xf numFmtId="16" fontId="21" fillId="14" borderId="0" xfId="0" applyNumberFormat="1" applyFont="1" applyFill="1" applyBorder="1" applyAlignment="1" applyProtection="1">
      <alignment horizontal="right" vertical="center"/>
    </xf>
    <xf numFmtId="0" fontId="21" fillId="14" borderId="0" xfId="0" applyFont="1" applyFill="1" applyBorder="1" applyAlignment="1" applyProtection="1">
      <alignment horizontal="right" vertical="center"/>
    </xf>
    <xf numFmtId="49" fontId="21" fillId="14" borderId="0" xfId="0" applyNumberFormat="1" applyFont="1" applyFill="1" applyBorder="1" applyAlignment="1" applyProtection="1">
      <alignment horizontal="left" vertical="center"/>
    </xf>
    <xf numFmtId="49" fontId="21" fillId="14" borderId="17" xfId="0" applyNumberFormat="1" applyFont="1" applyFill="1" applyBorder="1" applyAlignment="1" applyProtection="1">
      <alignment vertical="center"/>
    </xf>
    <xf numFmtId="0" fontId="2" fillId="14" borderId="1" xfId="0" applyFont="1" applyFill="1" applyBorder="1" applyAlignment="1" applyProtection="1">
      <alignment horizontal="left" vertical="center" wrapText="1"/>
    </xf>
    <xf numFmtId="0" fontId="22" fillId="14" borderId="0" xfId="0" applyNumberFormat="1" applyFont="1" applyFill="1" applyBorder="1" applyAlignment="1" applyProtection="1">
      <alignment vertical="center"/>
    </xf>
    <xf numFmtId="0" fontId="1" fillId="15" borderId="4" xfId="0" applyFont="1" applyFill="1" applyBorder="1" applyAlignment="1" applyProtection="1">
      <alignment horizontal="center" vertical="center" wrapText="1"/>
    </xf>
    <xf numFmtId="0" fontId="21" fillId="14" borderId="6" xfId="0" applyFont="1" applyFill="1" applyBorder="1" applyAlignment="1" applyProtection="1">
      <alignment horizontal="center" vertical="center" wrapText="1"/>
    </xf>
    <xf numFmtId="0" fontId="22" fillId="14" borderId="0" xfId="0" applyFont="1" applyFill="1" applyBorder="1" applyAlignment="1" applyProtection="1">
      <alignment vertical="center" wrapText="1"/>
    </xf>
    <xf numFmtId="49" fontId="21" fillId="15" borderId="1" xfId="0" applyNumberFormat="1" applyFont="1" applyFill="1" applyBorder="1" applyAlignment="1" applyProtection="1">
      <alignment vertical="center" wrapText="1"/>
    </xf>
    <xf numFmtId="49" fontId="22" fillId="15" borderId="1" xfId="0" applyNumberFormat="1" applyFont="1" applyFill="1" applyBorder="1" applyAlignment="1" applyProtection="1">
      <alignment vertical="center" wrapText="1"/>
    </xf>
    <xf numFmtId="49" fontId="21" fillId="15" borderId="0" xfId="0" applyNumberFormat="1" applyFont="1" applyFill="1" applyBorder="1" applyAlignment="1" applyProtection="1">
      <alignment vertical="center" wrapText="1"/>
    </xf>
    <xf numFmtId="49" fontId="21" fillId="15" borderId="11" xfId="0" applyNumberFormat="1" applyFont="1" applyFill="1" applyBorder="1" applyAlignment="1" applyProtection="1">
      <alignment vertical="center" wrapText="1"/>
    </xf>
    <xf numFmtId="0" fontId="21" fillId="14" borderId="10" xfId="0" applyNumberFormat="1" applyFont="1" applyFill="1" applyBorder="1" applyAlignment="1" applyProtection="1"/>
    <xf numFmtId="0" fontId="22" fillId="14" borderId="0" xfId="0" applyNumberFormat="1" applyFont="1" applyFill="1" applyBorder="1" applyAlignment="1" applyProtection="1">
      <alignment vertical="center" wrapText="1"/>
    </xf>
    <xf numFmtId="4" fontId="22" fillId="14" borderId="0" xfId="0" applyNumberFormat="1" applyFont="1" applyFill="1" applyBorder="1" applyAlignment="1" applyProtection="1">
      <alignment horizontal="center" vertical="center" wrapText="1"/>
    </xf>
    <xf numFmtId="0" fontId="21" fillId="14" borderId="0" xfId="0" applyFont="1" applyFill="1"/>
    <xf numFmtId="0" fontId="4" fillId="14" borderId="0" xfId="0" applyFont="1" applyFill="1" applyAlignment="1" applyProtection="1">
      <alignment horizontal="left" vertical="top"/>
    </xf>
    <xf numFmtId="0" fontId="1" fillId="14" borderId="0" xfId="0" applyFont="1" applyFill="1" applyProtection="1"/>
    <xf numFmtId="0" fontId="0" fillId="14" borderId="0" xfId="0" applyFill="1" applyProtection="1"/>
    <xf numFmtId="0" fontId="4" fillId="14" borderId="0" xfId="0" applyFont="1" applyFill="1" applyProtection="1"/>
    <xf numFmtId="0" fontId="4" fillId="14" borderId="0" xfId="0" applyFont="1" applyFill="1" applyAlignment="1" applyProtection="1">
      <alignment horizontal="left"/>
    </xf>
    <xf numFmtId="0" fontId="4" fillId="14" borderId="0" xfId="0" applyFont="1" applyFill="1" applyAlignment="1" applyProtection="1"/>
    <xf numFmtId="0" fontId="4" fillId="14" borderId="0" xfId="0" applyFont="1" applyFill="1" applyAlignment="1" applyProtection="1">
      <alignment horizontal="center"/>
    </xf>
    <xf numFmtId="0" fontId="15" fillId="14" borderId="0" xfId="0" applyFont="1" applyFill="1" applyAlignment="1" applyProtection="1">
      <alignment horizontal="center"/>
    </xf>
    <xf numFmtId="0" fontId="15" fillId="14" borderId="0" xfId="0" applyFont="1" applyFill="1" applyProtection="1"/>
    <xf numFmtId="0" fontId="15" fillId="14" borderId="0" xfId="0" applyFont="1" applyFill="1"/>
    <xf numFmtId="0" fontId="21" fillId="14" borderId="0" xfId="0" applyFont="1" applyFill="1" applyAlignment="1">
      <alignment vertical="center"/>
    </xf>
    <xf numFmtId="0" fontId="38" fillId="14" borderId="0" xfId="0" applyFont="1" applyFill="1" applyBorder="1" applyAlignment="1" applyProtection="1">
      <alignment horizontal="center" vertical="center" wrapText="1"/>
    </xf>
    <xf numFmtId="0" fontId="38" fillId="14" borderId="0" xfId="0" applyFont="1" applyFill="1" applyBorder="1" applyAlignment="1">
      <alignment horizontal="center" vertical="center" wrapText="1"/>
    </xf>
    <xf numFmtId="14" fontId="4" fillId="14" borderId="1" xfId="2" applyNumberFormat="1" applyFont="1" applyFill="1" applyBorder="1" applyAlignment="1" applyProtection="1">
      <alignment horizontal="center" vertical="center"/>
    </xf>
    <xf numFmtId="14" fontId="4" fillId="14" borderId="0" xfId="0" applyNumberFormat="1" applyFont="1" applyFill="1" applyBorder="1" applyAlignment="1" applyProtection="1">
      <alignment horizontal="center" vertical="center"/>
    </xf>
    <xf numFmtId="0" fontId="4" fillId="14" borderId="0" xfId="0" applyFont="1" applyFill="1" applyAlignment="1" applyProtection="1">
      <alignment horizontal="center" vertical="center"/>
    </xf>
    <xf numFmtId="0" fontId="1" fillId="14" borderId="0" xfId="0" applyFont="1" applyFill="1" applyAlignment="1" applyProtection="1">
      <alignment vertical="center"/>
    </xf>
    <xf numFmtId="0" fontId="22" fillId="14" borderId="0" xfId="0" applyFont="1" applyFill="1" applyAlignment="1">
      <alignment vertical="center"/>
    </xf>
    <xf numFmtId="0" fontId="35" fillId="14" borderId="0" xfId="0" applyFont="1" applyFill="1" applyAlignment="1" applyProtection="1">
      <alignment horizontal="center"/>
    </xf>
    <xf numFmtId="0" fontId="40" fillId="14" borderId="0" xfId="0" applyFont="1" applyFill="1" applyAlignment="1" applyProtection="1">
      <alignment horizontal="left"/>
    </xf>
    <xf numFmtId="0" fontId="39" fillId="14" borderId="0" xfId="0" applyFont="1" applyFill="1" applyProtection="1"/>
    <xf numFmtId="0" fontId="39" fillId="14" borderId="0" xfId="0" applyFont="1" applyFill="1" applyAlignment="1" applyProtection="1">
      <alignment horizontal="left"/>
    </xf>
    <xf numFmtId="0" fontId="21" fillId="14" borderId="0" xfId="0" applyFont="1" applyFill="1" applyAlignment="1">
      <alignment horizontal="left"/>
    </xf>
    <xf numFmtId="0" fontId="4" fillId="14" borderId="0" xfId="0" applyFont="1" applyFill="1" applyAlignment="1" applyProtection="1">
      <alignment horizontal="right" vertical="center"/>
    </xf>
    <xf numFmtId="0" fontId="39" fillId="14" borderId="0" xfId="0" applyFont="1" applyFill="1" applyBorder="1" applyProtection="1"/>
    <xf numFmtId="0" fontId="0" fillId="14" borderId="0" xfId="0" applyFill="1" applyAlignment="1" applyProtection="1">
      <alignment vertical="center"/>
    </xf>
    <xf numFmtId="0" fontId="42" fillId="14" borderId="0" xfId="0" applyFont="1" applyFill="1" applyAlignment="1" applyProtection="1">
      <alignment horizontal="left" vertical="center" wrapText="1"/>
    </xf>
    <xf numFmtId="0" fontId="41" fillId="14" borderId="0" xfId="0" applyFont="1" applyFill="1" applyAlignment="1" applyProtection="1">
      <alignment horizontal="left" vertical="center" wrapText="1"/>
    </xf>
    <xf numFmtId="0" fontId="35" fillId="14" borderId="0" xfId="0" applyFont="1" applyFill="1" applyBorder="1" applyAlignment="1" applyProtection="1">
      <alignment horizontal="left" vertical="center"/>
    </xf>
    <xf numFmtId="0" fontId="35" fillId="14" borderId="0" xfId="0" applyFont="1" applyFill="1" applyAlignment="1" applyProtection="1">
      <alignment vertical="center"/>
    </xf>
    <xf numFmtId="0" fontId="35" fillId="14" borderId="0" xfId="0" applyFont="1" applyFill="1" applyAlignment="1" applyProtection="1">
      <alignment horizontal="left" vertical="center"/>
    </xf>
    <xf numFmtId="0" fontId="36" fillId="14" borderId="0" xfId="0" applyFont="1" applyFill="1" applyAlignment="1" applyProtection="1">
      <alignment vertical="center"/>
    </xf>
    <xf numFmtId="0" fontId="3" fillId="14" borderId="0" xfId="0" applyFont="1" applyFill="1" applyAlignment="1">
      <alignment horizontal="left" vertical="center" wrapText="1"/>
    </xf>
    <xf numFmtId="0" fontId="4" fillId="14" borderId="0" xfId="0" applyFont="1" applyFill="1" applyAlignment="1">
      <alignment horizontal="left" vertical="center" wrapText="1"/>
    </xf>
    <xf numFmtId="0" fontId="15" fillId="14" borderId="0" xfId="0" applyFont="1" applyFill="1" applyAlignment="1" applyProtection="1">
      <alignment horizontal="left" vertical="center" wrapText="1"/>
    </xf>
    <xf numFmtId="0" fontId="51" fillId="14" borderId="0" xfId="0" applyFont="1" applyFill="1" applyProtection="1"/>
    <xf numFmtId="0" fontId="4" fillId="14" borderId="0" xfId="0" applyFont="1" applyFill="1" applyAlignment="1" applyProtection="1">
      <alignment horizontal="right"/>
    </xf>
    <xf numFmtId="0" fontId="1" fillId="14" borderId="0" xfId="0" applyFont="1" applyFill="1" applyBorder="1" applyAlignment="1" applyProtection="1">
      <alignment horizontal="center"/>
    </xf>
    <xf numFmtId="0" fontId="16" fillId="14" borderId="0" xfId="0" applyFont="1" applyFill="1" applyAlignment="1" applyProtection="1">
      <alignment horizontal="right" vertical="top"/>
    </xf>
    <xf numFmtId="0" fontId="17" fillId="14" borderId="0" xfId="0" applyFont="1" applyFill="1" applyBorder="1" applyAlignment="1" applyProtection="1">
      <alignment horizontal="left" vertical="top"/>
    </xf>
    <xf numFmtId="0" fontId="17" fillId="14" borderId="0" xfId="0" applyFont="1" applyFill="1" applyAlignment="1" applyProtection="1">
      <alignment vertical="top"/>
    </xf>
    <xf numFmtId="0" fontId="43" fillId="14" borderId="0" xfId="0" applyFont="1" applyFill="1" applyAlignment="1">
      <alignment horizontal="left" vertical="center" wrapText="1"/>
    </xf>
    <xf numFmtId="0" fontId="21" fillId="14" borderId="0" xfId="0" applyFont="1" applyFill="1" applyAlignment="1">
      <alignment wrapText="1"/>
    </xf>
    <xf numFmtId="0" fontId="22" fillId="15" borderId="16" xfId="0" applyFont="1" applyFill="1" applyBorder="1" applyAlignment="1">
      <alignment horizontal="center" vertical="top" wrapText="1"/>
    </xf>
    <xf numFmtId="0" fontId="39" fillId="14" borderId="0" xfId="0" applyFont="1" applyFill="1" applyAlignment="1">
      <alignment wrapText="1"/>
    </xf>
    <xf numFmtId="0" fontId="6" fillId="14" borderId="0" xfId="0" applyFont="1" applyFill="1" applyAlignment="1" applyProtection="1">
      <alignment wrapText="1"/>
    </xf>
    <xf numFmtId="0" fontId="21" fillId="15" borderId="1"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39" fillId="14" borderId="0" xfId="0" applyFont="1" applyFill="1"/>
    <xf numFmtId="0" fontId="43" fillId="14" borderId="1" xfId="0" applyFont="1" applyFill="1" applyBorder="1" applyAlignment="1">
      <alignment horizontal="center" vertical="center" wrapText="1"/>
    </xf>
    <xf numFmtId="0" fontId="43" fillId="14" borderId="0" xfId="0" applyFont="1" applyFill="1" applyBorder="1" applyAlignment="1">
      <alignment horizontal="left" vertical="center" wrapText="1"/>
    </xf>
    <xf numFmtId="0" fontId="44" fillId="14" borderId="0" xfId="0" applyFont="1" applyFill="1" applyAlignment="1">
      <alignment horizontal="left" vertical="center" wrapText="1"/>
    </xf>
    <xf numFmtId="0" fontId="39" fillId="14" borderId="0" xfId="0" applyFont="1" applyFill="1" applyBorder="1"/>
    <xf numFmtId="0" fontId="22" fillId="15" borderId="11" xfId="0" applyFont="1" applyFill="1" applyBorder="1" applyAlignment="1">
      <alignment horizontal="center" vertical="center" wrapText="1"/>
    </xf>
    <xf numFmtId="0" fontId="21" fillId="14" borderId="11" xfId="0" applyFont="1" applyFill="1" applyBorder="1" applyAlignment="1">
      <alignment horizontal="center" vertical="center" wrapText="1"/>
    </xf>
    <xf numFmtId="0" fontId="39" fillId="14" borderId="1" xfId="0" applyFont="1" applyFill="1" applyBorder="1" applyAlignment="1">
      <alignment horizontal="center" vertical="center" wrapText="1"/>
    </xf>
    <xf numFmtId="0" fontId="21" fillId="15" borderId="16" xfId="0" applyFont="1" applyFill="1" applyBorder="1" applyAlignment="1">
      <alignment horizontal="center" vertical="center" wrapText="1"/>
    </xf>
    <xf numFmtId="0" fontId="21" fillId="15" borderId="11" xfId="0" applyFont="1" applyFill="1" applyBorder="1" applyAlignment="1">
      <alignment horizontal="left" vertical="center" wrapText="1"/>
    </xf>
    <xf numFmtId="10" fontId="22" fillId="15" borderId="11" xfId="0" applyNumberFormat="1" applyFont="1" applyFill="1" applyBorder="1" applyAlignment="1">
      <alignment horizontal="center" vertical="center" wrapText="1"/>
    </xf>
    <xf numFmtId="10" fontId="21" fillId="14" borderId="11" xfId="0" applyNumberFormat="1" applyFont="1" applyFill="1" applyBorder="1" applyAlignment="1">
      <alignment horizontal="center" vertical="center" wrapText="1"/>
    </xf>
    <xf numFmtId="10" fontId="39" fillId="14" borderId="1" xfId="0" applyNumberFormat="1" applyFont="1" applyFill="1" applyBorder="1" applyAlignment="1">
      <alignment horizontal="center" vertical="center" wrapText="1"/>
    </xf>
    <xf numFmtId="0" fontId="39" fillId="14" borderId="0" xfId="0" applyFont="1" applyFill="1" applyAlignment="1">
      <alignment horizontal="center" vertical="center" wrapText="1"/>
    </xf>
    <xf numFmtId="0" fontId="21" fillId="15" borderId="1" xfId="0" applyFont="1" applyFill="1" applyBorder="1" applyAlignment="1">
      <alignment horizontal="left" vertical="center" wrapText="1"/>
    </xf>
    <xf numFmtId="10" fontId="22" fillId="15" borderId="1" xfId="0" applyNumberFormat="1" applyFont="1" applyFill="1" applyBorder="1" applyAlignment="1">
      <alignment horizontal="center" vertical="center" wrapText="1"/>
    </xf>
    <xf numFmtId="0" fontId="21" fillId="15" borderId="0" xfId="0" applyFont="1" applyFill="1" applyBorder="1" applyAlignment="1">
      <alignment horizontal="center" vertical="center" wrapText="1"/>
    </xf>
    <xf numFmtId="0" fontId="21" fillId="15" borderId="0" xfId="0" applyFont="1" applyFill="1" applyBorder="1" applyAlignment="1">
      <alignment horizontal="left" vertical="center" wrapText="1"/>
    </xf>
    <xf numFmtId="10" fontId="22" fillId="15" borderId="0" xfId="0" applyNumberFormat="1" applyFont="1" applyFill="1" applyBorder="1" applyAlignment="1">
      <alignment horizontal="center" vertical="center" wrapText="1"/>
    </xf>
    <xf numFmtId="10" fontId="21" fillId="15" borderId="0" xfId="0" applyNumberFormat="1" applyFont="1" applyFill="1" applyBorder="1" applyAlignment="1">
      <alignment horizontal="center" vertical="center" wrapText="1"/>
    </xf>
    <xf numFmtId="10" fontId="39" fillId="14" borderId="0" xfId="0" applyNumberFormat="1" applyFont="1" applyFill="1" applyBorder="1" applyAlignment="1">
      <alignment horizontal="center" vertical="center" wrapText="1"/>
    </xf>
    <xf numFmtId="0" fontId="4" fillId="14" borderId="0" xfId="0" applyFont="1" applyFill="1" applyAlignment="1" applyProtection="1">
      <alignment horizontal="right" vertical="top"/>
    </xf>
    <xf numFmtId="0" fontId="15" fillId="14" borderId="0" xfId="0" applyFont="1" applyFill="1" applyAlignment="1" applyProtection="1">
      <alignment horizontal="right" vertical="top" wrapText="1"/>
    </xf>
    <xf numFmtId="0" fontId="21" fillId="14" borderId="0" xfId="0" applyFont="1" applyFill="1" applyAlignment="1" applyProtection="1">
      <alignment horizontal="left" vertical="center" wrapText="1"/>
    </xf>
    <xf numFmtId="0" fontId="39" fillId="15" borderId="1" xfId="0" applyFont="1" applyFill="1" applyBorder="1" applyAlignment="1" applyProtection="1">
      <alignment vertical="center" wrapText="1"/>
    </xf>
    <xf numFmtId="10" fontId="39" fillId="15" borderId="1" xfId="0" applyNumberFormat="1" applyFont="1" applyFill="1" applyBorder="1" applyAlignment="1" applyProtection="1">
      <alignment horizontal="center" vertical="top" wrapText="1"/>
    </xf>
    <xf numFmtId="4" fontId="39" fillId="15" borderId="1" xfId="0" applyNumberFormat="1" applyFont="1" applyFill="1" applyBorder="1" applyAlignment="1" applyProtection="1">
      <alignment horizontal="right" vertical="center"/>
    </xf>
    <xf numFmtId="0" fontId="39" fillId="15" borderId="11" xfId="0" applyFont="1" applyFill="1" applyBorder="1" applyAlignment="1" applyProtection="1">
      <alignment vertical="center" wrapText="1"/>
    </xf>
    <xf numFmtId="10" fontId="39" fillId="15" borderId="11" xfId="0" applyNumberFormat="1" applyFont="1" applyFill="1" applyBorder="1" applyAlignment="1" applyProtection="1">
      <alignment horizontal="center" vertical="top" wrapText="1"/>
    </xf>
    <xf numFmtId="0" fontId="39" fillId="15" borderId="17" xfId="0" applyFont="1" applyFill="1" applyBorder="1" applyAlignment="1" applyProtection="1">
      <alignment vertical="center" wrapText="1"/>
    </xf>
    <xf numFmtId="0" fontId="39" fillId="15" borderId="18" xfId="0" applyFont="1" applyFill="1" applyBorder="1" applyAlignment="1" applyProtection="1">
      <alignment vertical="center" wrapText="1"/>
    </xf>
    <xf numFmtId="4" fontId="39" fillId="14" borderId="18" xfId="0" applyNumberFormat="1" applyFont="1" applyFill="1" applyBorder="1" applyAlignment="1" applyProtection="1">
      <alignment horizontal="center" vertical="center"/>
    </xf>
    <xf numFmtId="10" fontId="39" fillId="15" borderId="18" xfId="0" applyNumberFormat="1" applyFont="1" applyFill="1" applyBorder="1" applyAlignment="1" applyProtection="1">
      <alignment horizontal="center" vertical="top" wrapText="1"/>
    </xf>
    <xf numFmtId="4" fontId="39" fillId="15" borderId="15" xfId="0" applyNumberFormat="1" applyFont="1" applyFill="1" applyBorder="1" applyAlignment="1" applyProtection="1">
      <alignment horizontal="right" vertical="center"/>
    </xf>
    <xf numFmtId="0" fontId="39" fillId="14" borderId="4" xfId="0" applyFont="1" applyFill="1" applyBorder="1" applyProtection="1"/>
    <xf numFmtId="0" fontId="39" fillId="14" borderId="1" xfId="0" applyFont="1" applyFill="1" applyBorder="1" applyProtection="1"/>
    <xf numFmtId="0" fontId="39" fillId="14" borderId="4" xfId="0" applyFont="1" applyFill="1" applyBorder="1" applyAlignment="1" applyProtection="1">
      <alignment horizontal="left" vertical="center" wrapText="1"/>
    </xf>
    <xf numFmtId="10" fontId="39" fillId="14" borderId="4" xfId="0" applyNumberFormat="1" applyFont="1" applyFill="1" applyBorder="1" applyAlignment="1" applyProtection="1">
      <alignment horizontal="center" vertical="center" wrapText="1"/>
    </xf>
    <xf numFmtId="0" fontId="39" fillId="14" borderId="0" xfId="0" applyFont="1" applyFill="1" applyAlignment="1">
      <alignment horizontal="right"/>
    </xf>
    <xf numFmtId="0" fontId="40" fillId="14" borderId="6" xfId="0" applyFont="1" applyFill="1" applyBorder="1" applyAlignment="1">
      <alignment horizontal="right" vertical="center"/>
    </xf>
    <xf numFmtId="4" fontId="40" fillId="15" borderId="12" xfId="0" applyNumberFormat="1" applyFont="1" applyFill="1" applyBorder="1" applyAlignment="1" applyProtection="1">
      <alignment horizontal="right" vertical="center"/>
    </xf>
    <xf numFmtId="0" fontId="40" fillId="14" borderId="0" xfId="0" applyFont="1" applyFill="1" applyBorder="1" applyAlignment="1"/>
    <xf numFmtId="0" fontId="39" fillId="14" borderId="1" xfId="0" applyFont="1" applyFill="1" applyBorder="1" applyAlignment="1" applyProtection="1">
      <alignment horizontal="left"/>
    </xf>
    <xf numFmtId="4" fontId="39" fillId="15" borderId="11" xfId="0" applyNumberFormat="1" applyFont="1" applyFill="1" applyBorder="1" applyAlignment="1" applyProtection="1">
      <alignment horizontal="right" vertical="center"/>
    </xf>
    <xf numFmtId="4" fontId="39" fillId="15" borderId="0" xfId="0" applyNumberFormat="1" applyFont="1" applyFill="1" applyBorder="1" applyAlignment="1" applyProtection="1">
      <alignment horizontal="center" vertical="center"/>
    </xf>
    <xf numFmtId="4" fontId="4" fillId="15" borderId="12" xfId="0" applyNumberFormat="1" applyFont="1" applyFill="1" applyBorder="1" applyAlignment="1" applyProtection="1">
      <alignment horizontal="right" vertical="center"/>
    </xf>
    <xf numFmtId="0" fontId="39" fillId="14" borderId="0" xfId="0" applyFont="1" applyFill="1" applyAlignment="1">
      <alignment horizontal="right" vertical="center"/>
    </xf>
    <xf numFmtId="0" fontId="39" fillId="14" borderId="0" xfId="0" applyFont="1" applyFill="1" applyAlignment="1">
      <alignment horizontal="center" vertical="center"/>
    </xf>
    <xf numFmtId="0" fontId="40" fillId="14" borderId="0" xfId="0" applyFont="1" applyFill="1" applyAlignment="1">
      <alignment horizontal="right" vertical="center"/>
    </xf>
    <xf numFmtId="0" fontId="4" fillId="14" borderId="0" xfId="0" applyFont="1" applyFill="1" applyAlignment="1">
      <alignment horizontal="right" vertical="center"/>
    </xf>
    <xf numFmtId="0" fontId="4" fillId="14" borderId="0" xfId="0" applyFont="1" applyFill="1" applyBorder="1" applyAlignment="1">
      <alignment horizontal="right" vertical="center"/>
    </xf>
    <xf numFmtId="4" fontId="4" fillId="15" borderId="0" xfId="0" applyNumberFormat="1" applyFont="1" applyFill="1" applyBorder="1" applyAlignment="1" applyProtection="1">
      <alignment horizontal="right" vertical="center"/>
    </xf>
    <xf numFmtId="10" fontId="45" fillId="15" borderId="0" xfId="0" applyNumberFormat="1" applyFont="1" applyFill="1" applyBorder="1" applyAlignment="1">
      <alignment horizontal="left" vertical="top" wrapText="1"/>
    </xf>
    <xf numFmtId="0" fontId="19" fillId="14" borderId="0" xfId="0" applyFont="1" applyFill="1" applyBorder="1" applyAlignment="1">
      <alignment vertical="center"/>
    </xf>
    <xf numFmtId="0" fontId="5" fillId="14" borderId="0" xfId="0" applyFont="1" applyFill="1" applyBorder="1" applyAlignment="1">
      <alignment horizontal="right" vertical="center"/>
    </xf>
    <xf numFmtId="0" fontId="48" fillId="14" borderId="0" xfId="0" applyFont="1" applyFill="1" applyBorder="1" applyAlignment="1">
      <alignment wrapText="1"/>
    </xf>
    <xf numFmtId="0" fontId="4" fillId="14" borderId="0" xfId="0" applyFont="1" applyFill="1" applyBorder="1" applyAlignment="1">
      <alignment vertical="center" wrapText="1"/>
    </xf>
    <xf numFmtId="0" fontId="15" fillId="14" borderId="0" xfId="0" applyFont="1" applyFill="1" applyBorder="1" applyAlignment="1">
      <alignment horizontal="left" vertical="center"/>
    </xf>
    <xf numFmtId="0" fontId="17" fillId="14" borderId="0" xfId="0" applyFont="1" applyFill="1" applyBorder="1" applyAlignment="1">
      <alignment horizontal="left" vertical="center" wrapText="1"/>
    </xf>
    <xf numFmtId="0" fontId="7" fillId="14" borderId="0" xfId="0" applyFont="1" applyFill="1" applyAlignment="1">
      <alignment horizontal="left" vertical="center" wrapText="1"/>
    </xf>
    <xf numFmtId="0" fontId="4" fillId="14" borderId="0" xfId="0" applyFont="1" applyFill="1" applyBorder="1" applyAlignment="1">
      <alignment horizontal="left" vertical="center"/>
    </xf>
    <xf numFmtId="0" fontId="4" fillId="14" borderId="0" xfId="0" applyFont="1" applyFill="1" applyBorder="1" applyAlignment="1">
      <alignment horizontal="left" vertical="center"/>
    </xf>
    <xf numFmtId="0" fontId="15" fillId="14" borderId="0" xfId="0" applyFont="1" applyFill="1" applyBorder="1" applyAlignment="1">
      <alignment horizontal="left" vertical="center"/>
    </xf>
    <xf numFmtId="0" fontId="58" fillId="14" borderId="0" xfId="0" applyFont="1" applyFill="1" applyBorder="1" applyAlignment="1" applyProtection="1">
      <alignment horizontal="right" vertical="top"/>
    </xf>
    <xf numFmtId="0" fontId="4" fillId="14" borderId="0" xfId="0" applyFont="1" applyFill="1" applyBorder="1" applyAlignment="1">
      <alignment horizontal="left" vertical="center"/>
    </xf>
    <xf numFmtId="0" fontId="15" fillId="14" borderId="0" xfId="0" applyFont="1" applyFill="1" applyBorder="1" applyAlignment="1">
      <alignment horizontal="left" vertical="center"/>
    </xf>
    <xf numFmtId="3" fontId="15" fillId="16" borderId="1" xfId="0" applyNumberFormat="1" applyFont="1" applyFill="1" applyBorder="1" applyAlignment="1" applyProtection="1">
      <alignment horizontal="center" vertical="center"/>
    </xf>
    <xf numFmtId="49" fontId="63" fillId="15" borderId="1" xfId="0" applyNumberFormat="1" applyFont="1" applyFill="1" applyBorder="1" applyAlignment="1" applyProtection="1">
      <alignment vertical="center" wrapText="1"/>
    </xf>
    <xf numFmtId="0" fontId="15" fillId="9" borderId="16" xfId="0" applyFont="1" applyFill="1" applyBorder="1" applyAlignment="1" applyProtection="1">
      <alignment horizontal="left" vertical="top" wrapText="1"/>
      <protection locked="0"/>
    </xf>
    <xf numFmtId="0" fontId="15" fillId="9" borderId="6" xfId="0" applyFont="1" applyFill="1" applyBorder="1" applyAlignment="1" applyProtection="1">
      <alignment horizontal="left" vertical="top" wrapText="1"/>
      <protection locked="0"/>
    </xf>
    <xf numFmtId="0" fontId="15" fillId="9" borderId="7" xfId="0" applyFont="1" applyFill="1" applyBorder="1" applyAlignment="1" applyProtection="1">
      <alignment horizontal="left" vertical="top" wrapText="1"/>
      <protection locked="0"/>
    </xf>
    <xf numFmtId="0" fontId="15" fillId="9" borderId="19" xfId="0" applyFont="1" applyFill="1" applyBorder="1" applyAlignment="1" applyProtection="1">
      <alignment horizontal="left" vertical="top" wrapText="1"/>
      <protection locked="0"/>
    </xf>
    <xf numFmtId="0" fontId="15" fillId="9" borderId="10" xfId="0" applyFont="1" applyFill="1" applyBorder="1" applyAlignment="1" applyProtection="1">
      <alignment horizontal="left" vertical="top" wrapText="1"/>
      <protection locked="0"/>
    </xf>
    <xf numFmtId="0" fontId="15" fillId="9" borderId="9" xfId="0" applyFont="1" applyFill="1" applyBorder="1" applyAlignment="1" applyProtection="1">
      <alignment horizontal="left" vertical="top" wrapText="1"/>
      <protection locked="0"/>
    </xf>
    <xf numFmtId="0" fontId="15" fillId="0" borderId="17" xfId="0" applyFont="1" applyFill="1" applyBorder="1" applyAlignment="1" applyProtection="1">
      <alignment horizontal="left" vertical="top" wrapText="1"/>
      <protection locked="0"/>
    </xf>
    <xf numFmtId="0" fontId="15" fillId="0" borderId="18" xfId="0" applyFont="1" applyFill="1" applyBorder="1" applyAlignment="1" applyProtection="1">
      <alignment horizontal="left" vertical="top" wrapText="1"/>
      <protection locked="0"/>
    </xf>
    <xf numFmtId="0" fontId="15" fillId="0" borderId="15"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3" fontId="4" fillId="4" borderId="17"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0" fontId="15" fillId="0" borderId="4" xfId="0" applyFont="1" applyFill="1" applyBorder="1" applyAlignment="1" applyProtection="1">
      <alignment horizontal="left" vertical="top" wrapText="1" shrinkToFit="1"/>
      <protection locked="0"/>
    </xf>
    <xf numFmtId="0" fontId="15" fillId="0" borderId="1" xfId="0" applyFont="1" applyFill="1" applyBorder="1" applyAlignment="1" applyProtection="1">
      <alignment horizontal="left" vertical="top" wrapText="1" shrinkToFit="1"/>
      <protection locked="0"/>
    </xf>
    <xf numFmtId="0" fontId="16" fillId="14" borderId="2" xfId="0" applyFont="1" applyFill="1" applyBorder="1" applyAlignment="1">
      <alignment horizontal="left" vertical="center" wrapText="1"/>
    </xf>
    <xf numFmtId="0" fontId="0" fillId="14" borderId="14" xfId="0" applyFill="1" applyBorder="1" applyAlignment="1">
      <alignment horizontal="left" vertical="center" wrapText="1"/>
    </xf>
    <xf numFmtId="0" fontId="0" fillId="14" borderId="3" xfId="0" applyFill="1" applyBorder="1" applyAlignment="1">
      <alignment horizontal="left" vertical="center" wrapText="1"/>
    </xf>
    <xf numFmtId="0" fontId="15" fillId="14" borderId="0" xfId="0" applyFont="1" applyFill="1" applyBorder="1" applyAlignment="1" applyProtection="1">
      <alignment horizontal="left" vertical="center" wrapText="1"/>
    </xf>
    <xf numFmtId="0" fontId="0" fillId="14" borderId="0" xfId="0" applyFill="1" applyAlignment="1">
      <alignment horizontal="left" vertical="center" wrapText="1"/>
    </xf>
    <xf numFmtId="0" fontId="4" fillId="15" borderId="16" xfId="0" applyFont="1" applyFill="1" applyBorder="1" applyAlignment="1">
      <alignment horizontal="center" vertical="center"/>
    </xf>
    <xf numFmtId="0" fontId="0" fillId="14" borderId="7" xfId="0" applyFill="1" applyBorder="1" applyAlignment="1">
      <alignment horizontal="center" vertical="center"/>
    </xf>
    <xf numFmtId="0" fontId="15" fillId="0" borderId="11" xfId="0" applyFont="1" applyFill="1" applyBorder="1" applyAlignment="1" applyProtection="1">
      <alignment horizontal="left" vertical="top" wrapText="1" shrinkToFit="1"/>
      <protection locked="0"/>
    </xf>
    <xf numFmtId="0" fontId="15" fillId="14" borderId="1" xfId="0" applyFont="1" applyFill="1" applyBorder="1" applyAlignment="1">
      <alignment horizontal="center" vertical="center" wrapText="1"/>
    </xf>
    <xf numFmtId="0" fontId="0" fillId="14" borderId="1" xfId="0" applyFill="1" applyBorder="1" applyAlignment="1">
      <alignment vertical="center" wrapText="1"/>
    </xf>
    <xf numFmtId="0" fontId="4" fillId="14" borderId="0" xfId="0" applyFont="1" applyFill="1" applyBorder="1" applyAlignment="1">
      <alignment horizontal="left" vertical="center" wrapText="1"/>
    </xf>
    <xf numFmtId="0" fontId="4" fillId="14" borderId="10" xfId="0" applyFont="1" applyFill="1" applyBorder="1" applyAlignment="1">
      <alignment horizontal="left" vertical="center" wrapText="1"/>
    </xf>
    <xf numFmtId="0" fontId="1" fillId="14" borderId="10" xfId="0" applyFont="1" applyFill="1" applyBorder="1" applyAlignment="1">
      <alignment horizontal="left" vertical="center" wrapText="1"/>
    </xf>
    <xf numFmtId="0" fontId="0" fillId="14" borderId="19" xfId="0" applyFill="1" applyBorder="1" applyAlignment="1">
      <alignment horizontal="center" vertical="center"/>
    </xf>
    <xf numFmtId="0" fontId="0" fillId="14" borderId="9" xfId="0" applyFill="1" applyBorder="1" applyAlignment="1">
      <alignment horizontal="center" vertical="center"/>
    </xf>
    <xf numFmtId="0" fontId="15" fillId="0" borderId="0" xfId="0" applyFont="1" applyFill="1" applyBorder="1" applyAlignment="1">
      <alignment horizontal="left" vertical="center" wrapText="1"/>
    </xf>
    <xf numFmtId="14" fontId="15" fillId="16" borderId="1" xfId="0" applyNumberFormat="1" applyFont="1" applyFill="1" applyBorder="1" applyAlignment="1" applyProtection="1">
      <alignment horizontal="center" vertical="center"/>
    </xf>
    <xf numFmtId="0" fontId="7" fillId="14" borderId="6" xfId="0" applyFont="1" applyFill="1" applyBorder="1" applyAlignment="1">
      <alignment horizontal="center" vertical="center"/>
    </xf>
    <xf numFmtId="0" fontId="17" fillId="14" borderId="10" xfId="0" applyFont="1" applyFill="1" applyBorder="1" applyAlignment="1">
      <alignment horizontal="left" vertical="center" wrapText="1"/>
    </xf>
    <xf numFmtId="0" fontId="17" fillId="14" borderId="10" xfId="0" applyFont="1" applyFill="1" applyBorder="1" applyAlignment="1">
      <alignment horizontal="left" vertical="center"/>
    </xf>
    <xf numFmtId="0" fontId="17" fillId="14" borderId="10" xfId="0" applyFont="1" applyFill="1" applyBorder="1" applyAlignment="1">
      <alignment horizontal="left" vertical="top" wrapText="1"/>
    </xf>
    <xf numFmtId="0" fontId="17" fillId="14" borderId="10" xfId="0" applyFont="1" applyFill="1" applyBorder="1" applyAlignment="1">
      <alignment horizontal="left" vertical="top"/>
    </xf>
    <xf numFmtId="0" fontId="15" fillId="5" borderId="17" xfId="0" applyFont="1" applyFill="1" applyBorder="1" applyAlignment="1" applyProtection="1">
      <alignment horizontal="left" vertical="center" wrapText="1"/>
    </xf>
    <xf numFmtId="0" fontId="15" fillId="5" borderId="18" xfId="0" applyFont="1" applyFill="1" applyBorder="1" applyAlignment="1" applyProtection="1">
      <alignment horizontal="left" vertical="center" wrapText="1"/>
    </xf>
    <xf numFmtId="0" fontId="15" fillId="5" borderId="15" xfId="0" applyFont="1" applyFill="1" applyBorder="1" applyAlignment="1" applyProtection="1">
      <alignment horizontal="left" vertical="center" wrapText="1"/>
    </xf>
    <xf numFmtId="0" fontId="15" fillId="14" borderId="0" xfId="0" applyFont="1" applyFill="1" applyBorder="1" applyAlignment="1">
      <alignment horizontal="left" vertical="center" wrapText="1"/>
    </xf>
    <xf numFmtId="0" fontId="1" fillId="14" borderId="0" xfId="0" applyFont="1" applyFill="1" applyAlignment="1">
      <alignment horizontal="left" vertical="center" wrapText="1"/>
    </xf>
    <xf numFmtId="0" fontId="16" fillId="14" borderId="0" xfId="0" applyFont="1" applyFill="1" applyBorder="1" applyAlignment="1">
      <alignment horizontal="left" vertical="center" wrapText="1"/>
    </xf>
    <xf numFmtId="0" fontId="16" fillId="14" borderId="0" xfId="0" applyFont="1" applyFill="1" applyBorder="1" applyAlignment="1">
      <alignment horizontal="left" vertical="center"/>
    </xf>
    <xf numFmtId="0" fontId="2" fillId="14" borderId="0" xfId="0" applyFont="1" applyFill="1" applyBorder="1" applyAlignment="1">
      <alignment horizontal="right" vertical="center"/>
    </xf>
    <xf numFmtId="0" fontId="2" fillId="14" borderId="0" xfId="0" applyFont="1" applyFill="1" applyBorder="1" applyAlignment="1">
      <alignment horizontal="right"/>
    </xf>
    <xf numFmtId="0" fontId="3" fillId="14" borderId="0" xfId="0" applyFont="1" applyFill="1" applyBorder="1" applyAlignment="1">
      <alignment horizontal="left" vertical="top" wrapText="1"/>
    </xf>
    <xf numFmtId="0" fontId="59" fillId="14" borderId="0" xfId="0" applyFont="1" applyFill="1" applyBorder="1" applyAlignment="1">
      <alignment horizontal="left" vertical="center"/>
    </xf>
    <xf numFmtId="0" fontId="19" fillId="14" borderId="0" xfId="0" applyFont="1" applyFill="1" applyBorder="1" applyAlignment="1">
      <alignment vertical="center"/>
    </xf>
    <xf numFmtId="0" fontId="0" fillId="14" borderId="0" xfId="0" applyFill="1" applyAlignment="1">
      <alignment vertical="center"/>
    </xf>
    <xf numFmtId="0" fontId="60" fillId="14" borderId="0" xfId="0" applyFont="1" applyFill="1" applyBorder="1" applyAlignment="1">
      <alignment wrapText="1"/>
    </xf>
    <xf numFmtId="0" fontId="4" fillId="15" borderId="14" xfId="0" applyFont="1" applyFill="1" applyBorder="1" applyAlignment="1">
      <alignment vertical="center" wrapText="1"/>
    </xf>
    <xf numFmtId="0" fontId="15" fillId="14" borderId="14" xfId="0" applyFont="1" applyFill="1" applyBorder="1" applyAlignment="1">
      <alignment vertical="center" wrapText="1"/>
    </xf>
    <xf numFmtId="0" fontId="15" fillId="14" borderId="3"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14" borderId="2" xfId="0" applyFont="1" applyFill="1" applyBorder="1" applyAlignment="1">
      <alignment horizontal="left" vertical="center"/>
    </xf>
    <xf numFmtId="0" fontId="3" fillId="14" borderId="14" xfId="0" applyFont="1" applyFill="1" applyBorder="1" applyAlignment="1">
      <alignment horizontal="left" vertical="center"/>
    </xf>
    <xf numFmtId="0" fontId="4" fillId="14" borderId="0" xfId="0" applyFont="1" applyFill="1" applyAlignment="1" applyProtection="1">
      <alignment horizontal="center" vertical="top" wrapText="1"/>
    </xf>
    <xf numFmtId="0" fontId="0" fillId="14" borderId="8" xfId="0" applyFill="1" applyBorder="1" applyAlignment="1">
      <alignment vertical="center" wrapText="1"/>
    </xf>
    <xf numFmtId="0" fontId="4" fillId="14" borderId="0" xfId="0" applyFont="1" applyFill="1" applyBorder="1" applyAlignment="1" applyProtection="1">
      <alignment horizontal="left" vertical="center" wrapText="1"/>
    </xf>
    <xf numFmtId="14" fontId="4" fillId="14" borderId="17" xfId="0" applyNumberFormat="1" applyFont="1" applyFill="1" applyBorder="1" applyAlignment="1">
      <alignment horizontal="left" vertical="center"/>
    </xf>
    <xf numFmtId="0" fontId="1" fillId="14" borderId="18" xfId="0" applyFont="1" applyFill="1" applyBorder="1" applyAlignment="1">
      <alignment horizontal="left" vertical="center"/>
    </xf>
    <xf numFmtId="0" fontId="1" fillId="14" borderId="15" xfId="0" applyFont="1" applyFill="1" applyBorder="1" applyAlignment="1">
      <alignment horizontal="left" vertical="center"/>
    </xf>
    <xf numFmtId="0" fontId="4" fillId="14" borderId="0" xfId="0" applyFont="1" applyFill="1" applyBorder="1" applyAlignment="1">
      <alignment vertical="center" wrapText="1"/>
    </xf>
    <xf numFmtId="0" fontId="4" fillId="14" borderId="17" xfId="0" applyFont="1" applyFill="1" applyBorder="1" applyAlignment="1">
      <alignment horizontal="left" vertical="center" wrapText="1"/>
    </xf>
    <xf numFmtId="0" fontId="1" fillId="14" borderId="18" xfId="0" applyFont="1" applyFill="1" applyBorder="1" applyAlignment="1">
      <alignment horizontal="left" vertical="center" wrapText="1"/>
    </xf>
    <xf numFmtId="0" fontId="1" fillId="14" borderId="15"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4" fillId="14" borderId="0" xfId="0" applyFont="1" applyFill="1" applyBorder="1" applyAlignment="1" applyProtection="1">
      <alignment vertical="top" wrapText="1"/>
    </xf>
    <xf numFmtId="0" fontId="0" fillId="14" borderId="0" xfId="0" applyFill="1" applyAlignment="1">
      <alignment wrapText="1"/>
    </xf>
    <xf numFmtId="0" fontId="0" fillId="14" borderId="8" xfId="0" applyFill="1" applyBorder="1" applyAlignment="1">
      <alignment wrapText="1"/>
    </xf>
    <xf numFmtId="0" fontId="15" fillId="14" borderId="0" xfId="0" applyFont="1" applyFill="1" applyBorder="1" applyAlignment="1" applyProtection="1">
      <alignment horizontal="left" vertical="center"/>
      <protection locked="0"/>
    </xf>
    <xf numFmtId="0" fontId="15" fillId="14" borderId="0" xfId="0" applyFont="1" applyFill="1" applyBorder="1" applyAlignment="1">
      <alignment horizontal="left" vertical="center"/>
    </xf>
    <xf numFmtId="0" fontId="58" fillId="14" borderId="0" xfId="0" applyFont="1" applyFill="1" applyBorder="1" applyAlignment="1" applyProtection="1">
      <alignment horizontal="left" vertical="top" wrapText="1"/>
    </xf>
    <xf numFmtId="0" fontId="17" fillId="14" borderId="0" xfId="0" applyFont="1" applyFill="1" applyBorder="1" applyAlignment="1">
      <alignment horizontal="left" vertical="center" wrapText="1"/>
    </xf>
    <xf numFmtId="0" fontId="15" fillId="14" borderId="0" xfId="0" applyFont="1" applyFill="1" applyBorder="1" applyAlignment="1">
      <alignment horizontal="right" vertical="top" wrapText="1" indent="1"/>
    </xf>
    <xf numFmtId="0" fontId="0" fillId="14" borderId="8" xfId="0" applyFill="1" applyBorder="1" applyAlignment="1">
      <alignment horizontal="right" wrapText="1"/>
    </xf>
    <xf numFmtId="0" fontId="15" fillId="9" borderId="1" xfId="0" applyFont="1" applyFill="1" applyBorder="1" applyAlignment="1" applyProtection="1">
      <alignment horizontal="left" vertical="top" wrapText="1"/>
      <protection locked="0"/>
    </xf>
    <xf numFmtId="0" fontId="21" fillId="9" borderId="17" xfId="0" applyFont="1" applyFill="1" applyBorder="1" applyAlignment="1" applyProtection="1">
      <alignment horizontal="left" vertical="top" wrapText="1"/>
      <protection locked="0"/>
    </xf>
    <xf numFmtId="0" fontId="21" fillId="9" borderId="18" xfId="0" applyFont="1" applyFill="1" applyBorder="1" applyAlignment="1" applyProtection="1">
      <alignment horizontal="left" vertical="top" wrapText="1"/>
      <protection locked="0"/>
    </xf>
    <xf numFmtId="0" fontId="21" fillId="9" borderId="15" xfId="0" applyFont="1" applyFill="1" applyBorder="1" applyAlignment="1" applyProtection="1">
      <alignment horizontal="left" vertical="top" wrapText="1"/>
      <protection locked="0"/>
    </xf>
    <xf numFmtId="0" fontId="15" fillId="14" borderId="6" xfId="0" applyFont="1" applyFill="1" applyBorder="1" applyAlignment="1">
      <alignment horizontal="left" vertical="center"/>
    </xf>
    <xf numFmtId="0" fontId="7" fillId="14" borderId="0" xfId="0" applyFont="1" applyFill="1" applyAlignment="1">
      <alignment horizontal="left" vertical="center" wrapText="1"/>
    </xf>
    <xf numFmtId="49" fontId="15" fillId="0" borderId="1" xfId="0" applyNumberFormat="1"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14" borderId="8" xfId="0" applyFill="1" applyBorder="1" applyAlignment="1">
      <alignment horizontal="left" vertical="center" wrapText="1"/>
    </xf>
    <xf numFmtId="0" fontId="15" fillId="14" borderId="0" xfId="0" applyFont="1" applyFill="1" applyBorder="1" applyAlignment="1">
      <alignment vertical="center" wrapText="1"/>
    </xf>
    <xf numFmtId="0" fontId="1" fillId="14" borderId="0" xfId="0" applyFont="1" applyFill="1" applyAlignment="1">
      <alignment vertical="center" wrapText="1"/>
    </xf>
    <xf numFmtId="0" fontId="15" fillId="15" borderId="17" xfId="0" applyFont="1" applyFill="1" applyBorder="1" applyAlignment="1">
      <alignment horizontal="left" vertical="center" wrapText="1"/>
    </xf>
    <xf numFmtId="0" fontId="15" fillId="15" borderId="18" xfId="0" applyFont="1" applyFill="1" applyBorder="1" applyAlignment="1">
      <alignment horizontal="left" vertical="center" wrapText="1"/>
    </xf>
    <xf numFmtId="0" fontId="15" fillId="15" borderId="15" xfId="0" applyFont="1" applyFill="1" applyBorder="1" applyAlignment="1">
      <alignment horizontal="left" vertical="center" wrapText="1"/>
    </xf>
    <xf numFmtId="0" fontId="15" fillId="0" borderId="16" xfId="0" applyFont="1" applyFill="1" applyBorder="1" applyAlignment="1" applyProtection="1">
      <alignment horizontal="left" vertical="top" wrapText="1" shrinkToFit="1"/>
      <protection locked="0"/>
    </xf>
    <xf numFmtId="0" fontId="15" fillId="0" borderId="6"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20"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8" xfId="0" applyFont="1" applyFill="1" applyBorder="1" applyAlignment="1" applyProtection="1">
      <alignment horizontal="left" vertical="top" wrapText="1" shrinkToFit="1"/>
      <protection locked="0"/>
    </xf>
    <xf numFmtId="0" fontId="15" fillId="0" borderId="17" xfId="0" applyFont="1" applyFill="1" applyBorder="1" applyAlignment="1" applyProtection="1">
      <alignment horizontal="left" vertical="top" wrapText="1" shrinkToFit="1"/>
      <protection locked="0"/>
    </xf>
    <xf numFmtId="0" fontId="15" fillId="15" borderId="19" xfId="0" applyFont="1" applyFill="1" applyBorder="1" applyAlignment="1">
      <alignment horizontal="center" vertical="center"/>
    </xf>
    <xf numFmtId="1" fontId="15" fillId="14" borderId="1" xfId="0" applyNumberFormat="1" applyFont="1" applyFill="1" applyBorder="1" applyAlignment="1">
      <alignment horizontal="center" vertical="center" wrapText="1"/>
    </xf>
    <xf numFmtId="3" fontId="15" fillId="7" borderId="1" xfId="0" applyNumberFormat="1" applyFont="1" applyFill="1" applyBorder="1" applyAlignment="1" applyProtection="1">
      <alignment horizontal="center" vertical="center" wrapText="1"/>
    </xf>
    <xf numFmtId="3" fontId="0" fillId="7" borderId="1" xfId="0" applyNumberFormat="1" applyFill="1" applyBorder="1" applyAlignment="1" applyProtection="1">
      <alignment vertical="center" wrapText="1"/>
    </xf>
    <xf numFmtId="0" fontId="15" fillId="2" borderId="16" xfId="0" applyFont="1" applyFill="1" applyBorder="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2" borderId="10" xfId="0" applyFont="1" applyFill="1" applyBorder="1" applyAlignment="1" applyProtection="1">
      <alignment horizontal="left" vertical="center"/>
      <protection locked="0"/>
    </xf>
    <xf numFmtId="0" fontId="15" fillId="2" borderId="9" xfId="0" applyFont="1" applyFill="1" applyBorder="1" applyAlignment="1" applyProtection="1">
      <alignment horizontal="left" vertical="center"/>
      <protection locked="0"/>
    </xf>
    <xf numFmtId="0" fontId="15" fillId="2" borderId="16" xfId="0" applyFont="1" applyFill="1" applyBorder="1" applyAlignment="1" applyProtection="1">
      <alignment horizontal="left"/>
      <protection locked="0"/>
    </xf>
    <xf numFmtId="0" fontId="15" fillId="2" borderId="6" xfId="0" applyFont="1" applyFill="1" applyBorder="1" applyAlignment="1" applyProtection="1">
      <alignment horizontal="left"/>
      <protection locked="0"/>
    </xf>
    <xf numFmtId="0" fontId="15" fillId="2" borderId="7" xfId="0" applyFont="1" applyFill="1" applyBorder="1" applyAlignment="1" applyProtection="1">
      <alignment horizontal="left"/>
      <protection locked="0"/>
    </xf>
    <xf numFmtId="0" fontId="15" fillId="2" borderId="20" xfId="0" applyFont="1" applyFill="1" applyBorder="1" applyAlignment="1" applyProtection="1">
      <alignment horizontal="left"/>
      <protection locked="0"/>
    </xf>
    <xf numFmtId="0" fontId="15" fillId="2" borderId="0" xfId="0" applyFont="1" applyFill="1" applyBorder="1" applyAlignment="1" applyProtection="1">
      <alignment horizontal="left"/>
      <protection locked="0"/>
    </xf>
    <xf numFmtId="0" fontId="15" fillId="2" borderId="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10" xfId="0" applyFont="1" applyFill="1" applyBorder="1" applyAlignment="1" applyProtection="1">
      <alignment horizontal="left"/>
      <protection locked="0"/>
    </xf>
    <xf numFmtId="0" fontId="15" fillId="2" borderId="9" xfId="0" applyFont="1" applyFill="1" applyBorder="1" applyAlignment="1" applyProtection="1">
      <alignment horizontal="left"/>
      <protection locked="0"/>
    </xf>
    <xf numFmtId="0" fontId="17" fillId="14" borderId="0" xfId="0" applyFont="1" applyFill="1" applyBorder="1" applyAlignment="1" applyProtection="1">
      <alignment horizontal="left" vertical="center" wrapText="1"/>
    </xf>
    <xf numFmtId="0" fontId="55" fillId="14" borderId="0" xfId="5" applyFont="1" applyFill="1" applyBorder="1" applyAlignment="1" applyProtection="1">
      <alignment horizontal="left" vertical="center" wrapText="1"/>
      <protection locked="0"/>
    </xf>
    <xf numFmtId="0" fontId="17" fillId="14" borderId="0" xfId="0" applyFont="1" applyFill="1" applyBorder="1" applyAlignment="1" applyProtection="1">
      <alignment horizontal="left" vertical="center" wrapText="1"/>
      <protection locked="0"/>
    </xf>
    <xf numFmtId="0" fontId="4" fillId="14" borderId="0" xfId="0" applyFont="1" applyFill="1" applyBorder="1" applyAlignment="1">
      <alignment horizontal="left" vertical="center"/>
    </xf>
    <xf numFmtId="0" fontId="0" fillId="14" borderId="0" xfId="0" applyFill="1" applyAlignment="1">
      <alignment horizontal="left" vertical="center"/>
    </xf>
    <xf numFmtId="0" fontId="15" fillId="5"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 fontId="15" fillId="14" borderId="17" xfId="0" applyNumberFormat="1" applyFont="1" applyFill="1" applyBorder="1" applyAlignment="1">
      <alignment horizontal="center" vertical="center" wrapText="1"/>
    </xf>
    <xf numFmtId="0" fontId="0" fillId="14" borderId="18" xfId="0" applyFill="1" applyBorder="1" applyAlignment="1">
      <alignment vertical="center" wrapText="1"/>
    </xf>
    <xf numFmtId="0" fontId="0" fillId="14" borderId="15" xfId="0" applyFill="1" applyBorder="1" applyAlignment="1">
      <alignment vertical="center" wrapText="1"/>
    </xf>
    <xf numFmtId="0" fontId="15" fillId="14" borderId="10" xfId="0" applyFont="1" applyFill="1" applyBorder="1" applyAlignment="1">
      <alignment horizontal="left" vertical="center" wrapText="1"/>
    </xf>
    <xf numFmtId="0" fontId="15" fillId="15" borderId="1" xfId="0" applyFont="1" applyFill="1" applyBorder="1" applyAlignment="1">
      <alignment horizontal="left" vertical="center" wrapText="1"/>
    </xf>
    <xf numFmtId="0" fontId="4" fillId="15" borderId="1" xfId="0" applyFont="1" applyFill="1" applyBorder="1" applyAlignment="1">
      <alignment horizontal="left" vertical="center"/>
    </xf>
    <xf numFmtId="0" fontId="4" fillId="15" borderId="0" xfId="0" applyFont="1" applyFill="1" applyBorder="1" applyAlignment="1">
      <alignment horizontal="left" vertical="center"/>
    </xf>
    <xf numFmtId="0" fontId="1" fillId="14" borderId="0" xfId="0" applyFont="1" applyFill="1" applyBorder="1" applyAlignment="1">
      <alignment horizontal="left" vertical="center"/>
    </xf>
    <xf numFmtId="0" fontId="4" fillId="15" borderId="1" xfId="0" applyFont="1" applyFill="1" applyBorder="1" applyAlignment="1">
      <alignment horizontal="center" vertical="center"/>
    </xf>
    <xf numFmtId="0" fontId="4" fillId="15" borderId="1" xfId="0" applyFont="1" applyFill="1" applyBorder="1" applyAlignment="1">
      <alignment horizontal="center" vertical="center" wrapText="1"/>
    </xf>
    <xf numFmtId="0" fontId="15" fillId="15" borderId="1" xfId="0" applyFont="1" applyFill="1" applyBorder="1" applyAlignment="1">
      <alignment horizontal="left" vertical="center"/>
    </xf>
    <xf numFmtId="0" fontId="4" fillId="15" borderId="10" xfId="0" applyFont="1" applyFill="1" applyBorder="1" applyAlignment="1">
      <alignment horizontal="left" vertical="center" wrapText="1"/>
    </xf>
    <xf numFmtId="0" fontId="0" fillId="14" borderId="10" xfId="0" applyFill="1" applyBorder="1" applyAlignment="1">
      <alignment horizontal="left" vertical="center" wrapText="1"/>
    </xf>
    <xf numFmtId="0" fontId="4" fillId="15" borderId="0" xfId="0" applyFont="1" applyFill="1" applyBorder="1" applyAlignment="1">
      <alignment horizontal="right" vertical="center" wrapText="1"/>
    </xf>
    <xf numFmtId="0" fontId="0" fillId="14" borderId="0" xfId="0" applyFill="1" applyAlignment="1">
      <alignment horizontal="right" vertical="center" wrapText="1"/>
    </xf>
    <xf numFmtId="0" fontId="0" fillId="14" borderId="8" xfId="0" applyFill="1" applyBorder="1" applyAlignment="1">
      <alignment horizontal="right" vertical="center" wrapText="1"/>
    </xf>
    <xf numFmtId="0" fontId="27" fillId="14" borderId="0" xfId="0" applyFont="1" applyFill="1" applyBorder="1" applyAlignment="1">
      <alignment horizontal="left" vertical="center" wrapText="1"/>
    </xf>
    <xf numFmtId="0" fontId="21" fillId="14" borderId="0" xfId="0" applyFont="1" applyFill="1" applyAlignment="1">
      <alignment vertical="center" wrapText="1"/>
    </xf>
    <xf numFmtId="0" fontId="15" fillId="15" borderId="0" xfId="0" applyFont="1" applyFill="1" applyBorder="1" applyAlignment="1">
      <alignment horizontal="right" vertical="center" wrapText="1"/>
    </xf>
    <xf numFmtId="0" fontId="0" fillId="14" borderId="0" xfId="0" applyFill="1" applyAlignment="1">
      <alignment vertical="center" wrapText="1"/>
    </xf>
    <xf numFmtId="3" fontId="15" fillId="4" borderId="17" xfId="0" applyNumberFormat="1" applyFont="1" applyFill="1" applyBorder="1" applyAlignment="1">
      <alignment horizontal="center" vertical="center" wrapText="1"/>
    </xf>
    <xf numFmtId="3" fontId="0" fillId="0" borderId="15" xfId="0" applyNumberFormat="1" applyBorder="1" applyAlignment="1">
      <alignment horizontal="center" vertical="center" wrapText="1"/>
    </xf>
    <xf numFmtId="0" fontId="15" fillId="14" borderId="16"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15" fillId="14" borderId="9" xfId="0" applyFont="1" applyFill="1" applyBorder="1" applyAlignment="1">
      <alignment horizontal="center" vertical="center" wrapText="1"/>
    </xf>
    <xf numFmtId="0" fontId="21" fillId="0" borderId="17" xfId="0" applyFont="1" applyBorder="1" applyAlignment="1">
      <alignment vertical="center" wrapText="1"/>
    </xf>
    <xf numFmtId="0" fontId="0" fillId="0" borderId="15" xfId="0" applyBorder="1" applyAlignment="1">
      <alignment vertical="center" wrapText="1"/>
    </xf>
    <xf numFmtId="0" fontId="1" fillId="0" borderId="17" xfId="0" applyFont="1" applyFill="1" applyBorder="1" applyAlignment="1">
      <alignment horizontal="left" vertical="center" wrapText="1"/>
    </xf>
    <xf numFmtId="0" fontId="0" fillId="0" borderId="15" xfId="0" applyBorder="1" applyAlignment="1">
      <alignment horizontal="left" vertical="center"/>
    </xf>
    <xf numFmtId="0" fontId="22" fillId="15" borderId="21" xfId="0" applyFont="1" applyFill="1" applyBorder="1" applyAlignment="1" applyProtection="1">
      <alignment horizontal="left" vertical="center" wrapText="1"/>
    </xf>
    <xf numFmtId="0" fontId="22" fillId="15" borderId="22" xfId="0" applyFont="1" applyFill="1" applyBorder="1" applyAlignment="1" applyProtection="1">
      <alignment horizontal="left" vertical="center" wrapText="1"/>
    </xf>
    <xf numFmtId="0" fontId="22" fillId="14" borderId="10" xfId="0" applyFont="1" applyFill="1" applyBorder="1" applyAlignment="1" applyProtection="1">
      <alignment vertical="center" wrapText="1"/>
    </xf>
    <xf numFmtId="0" fontId="0" fillId="14" borderId="10" xfId="0" applyFill="1" applyBorder="1" applyAlignment="1" applyProtection="1">
      <alignment wrapText="1"/>
    </xf>
    <xf numFmtId="49" fontId="31" fillId="14" borderId="0" xfId="0" applyNumberFormat="1" applyFont="1" applyFill="1" applyBorder="1" applyAlignment="1" applyProtection="1">
      <alignment horizontal="left" vertical="center"/>
    </xf>
    <xf numFmtId="49" fontId="14" fillId="14" borderId="0" xfId="0" applyNumberFormat="1" applyFont="1" applyFill="1" applyBorder="1" applyAlignment="1" applyProtection="1">
      <alignment horizontal="left" vertical="center"/>
    </xf>
    <xf numFmtId="0" fontId="22" fillId="15" borderId="11" xfId="0" applyFont="1" applyFill="1" applyBorder="1" applyAlignment="1" applyProtection="1">
      <alignment horizontal="center" vertical="center" wrapText="1"/>
    </xf>
    <xf numFmtId="0" fontId="22" fillId="15" borderId="4" xfId="0" applyFont="1" applyFill="1" applyBorder="1" applyAlignment="1" applyProtection="1">
      <alignment horizontal="center" vertical="center" wrapText="1"/>
    </xf>
    <xf numFmtId="0" fontId="21" fillId="14" borderId="0" xfId="0" applyFont="1" applyFill="1" applyBorder="1" applyAlignment="1" applyProtection="1">
      <alignment horizontal="left" vertical="center" wrapText="1"/>
    </xf>
    <xf numFmtId="0" fontId="22" fillId="15" borderId="1" xfId="0" applyFont="1" applyFill="1" applyBorder="1" applyAlignment="1" applyProtection="1">
      <alignment horizontal="center" vertical="center" wrapText="1"/>
    </xf>
    <xf numFmtId="4" fontId="26" fillId="15" borderId="0" xfId="0" applyNumberFormat="1" applyFont="1" applyFill="1" applyBorder="1" applyAlignment="1" applyProtection="1">
      <alignment horizontal="left" vertical="center" wrapText="1"/>
    </xf>
    <xf numFmtId="0" fontId="21" fillId="14" borderId="10" xfId="0" applyNumberFormat="1" applyFont="1" applyFill="1" applyBorder="1" applyAlignment="1" applyProtection="1">
      <alignment horizontal="left" vertical="center" wrapText="1"/>
    </xf>
    <xf numFmtId="0" fontId="64" fillId="14" borderId="1" xfId="0" applyNumberFormat="1" applyFont="1" applyFill="1" applyBorder="1" applyAlignment="1" applyProtection="1">
      <alignment vertical="center" wrapText="1"/>
    </xf>
    <xf numFmtId="0" fontId="61" fillId="14" borderId="1" xfId="0" applyFont="1" applyFill="1" applyBorder="1" applyAlignment="1" applyProtection="1">
      <alignment vertical="center" wrapText="1"/>
    </xf>
    <xf numFmtId="0" fontId="22" fillId="14" borderId="21" xfId="0" applyNumberFormat="1" applyFont="1" applyFill="1" applyBorder="1" applyAlignment="1" applyProtection="1">
      <alignment vertical="center" wrapText="1"/>
    </xf>
    <xf numFmtId="0" fontId="2" fillId="14" borderId="27" xfId="0" applyFont="1" applyFill="1" applyBorder="1" applyAlignment="1" applyProtection="1">
      <alignment vertical="center" wrapText="1"/>
    </xf>
    <xf numFmtId="0" fontId="22" fillId="14" borderId="11" xfId="0" applyFont="1" applyFill="1" applyBorder="1" applyAlignment="1" applyProtection="1">
      <alignment vertical="center" wrapText="1"/>
    </xf>
    <xf numFmtId="0" fontId="0" fillId="14" borderId="11" xfId="0" applyFill="1" applyBorder="1" applyAlignment="1" applyProtection="1">
      <alignment vertical="center" wrapText="1"/>
    </xf>
    <xf numFmtId="0" fontId="2" fillId="14" borderId="1" xfId="0" applyNumberFormat="1" applyFont="1" applyFill="1" applyBorder="1" applyAlignment="1" applyProtection="1">
      <alignment vertical="center" wrapText="1"/>
    </xf>
    <xf numFmtId="0" fontId="62" fillId="14" borderId="1" xfId="0" applyFont="1" applyFill="1" applyBorder="1" applyAlignment="1" applyProtection="1">
      <alignment horizontal="left" vertical="center" wrapText="1"/>
    </xf>
    <xf numFmtId="0" fontId="21" fillId="14" borderId="6" xfId="0" applyFont="1" applyFill="1" applyBorder="1" applyAlignment="1" applyProtection="1">
      <alignment horizontal="center" vertical="center" wrapText="1"/>
    </xf>
    <xf numFmtId="0" fontId="22" fillId="14" borderId="0" xfId="0" applyFont="1" applyFill="1" applyBorder="1" applyAlignment="1" applyProtection="1">
      <alignment vertical="center" wrapText="1"/>
    </xf>
    <xf numFmtId="0" fontId="0" fillId="14" borderId="0" xfId="0" applyFill="1" applyBorder="1" applyAlignment="1" applyProtection="1">
      <alignment vertical="center" wrapText="1"/>
    </xf>
    <xf numFmtId="0" fontId="31" fillId="14" borderId="0" xfId="0" applyNumberFormat="1" applyFont="1" applyFill="1" applyBorder="1" applyAlignment="1" applyProtection="1">
      <alignment horizontal="left" vertical="center"/>
    </xf>
    <xf numFmtId="0" fontId="30" fillId="14" borderId="0" xfId="0" applyNumberFormat="1" applyFont="1" applyFill="1" applyBorder="1" applyAlignment="1" applyProtection="1">
      <alignment horizontal="left" vertical="center"/>
    </xf>
    <xf numFmtId="0" fontId="56" fillId="14" borderId="1" xfId="0" applyFont="1" applyFill="1" applyBorder="1" applyAlignment="1" applyProtection="1">
      <alignment horizontal="left" vertical="center" wrapText="1"/>
    </xf>
    <xf numFmtId="0" fontId="27" fillId="14" borderId="18" xfId="0" applyFont="1" applyFill="1" applyBorder="1" applyAlignment="1" applyProtection="1">
      <alignment horizontal="left" wrapText="1"/>
    </xf>
    <xf numFmtId="0" fontId="4" fillId="14" borderId="0" xfId="0" applyFont="1" applyFill="1" applyAlignment="1" applyProtection="1">
      <alignment horizontal="center"/>
    </xf>
    <xf numFmtId="0" fontId="0" fillId="14" borderId="0" xfId="0" applyFill="1" applyAlignment="1">
      <alignment horizontal="center"/>
    </xf>
    <xf numFmtId="0" fontId="53" fillId="14" borderId="0" xfId="0" applyFont="1" applyFill="1" applyAlignment="1" applyProtection="1">
      <alignment horizontal="center"/>
    </xf>
    <xf numFmtId="0" fontId="37" fillId="14" borderId="18" xfId="0" applyFont="1" applyFill="1" applyBorder="1" applyAlignment="1">
      <alignment horizontal="left" vertical="center" wrapText="1"/>
    </xf>
    <xf numFmtId="0" fontId="38" fillId="14" borderId="18" xfId="0" applyFont="1" applyFill="1" applyBorder="1" applyAlignment="1">
      <alignment horizontal="left" vertical="center" wrapText="1"/>
    </xf>
    <xf numFmtId="0" fontId="1" fillId="14" borderId="6" xfId="0" applyFont="1" applyFill="1" applyBorder="1" applyAlignment="1" applyProtection="1">
      <alignment horizontal="right" vertical="center" wrapText="1"/>
    </xf>
    <xf numFmtId="0" fontId="38" fillId="14" borderId="6" xfId="0" applyFont="1" applyFill="1" applyBorder="1" applyAlignment="1" applyProtection="1">
      <alignment horizontal="right" vertical="center" wrapText="1"/>
    </xf>
    <xf numFmtId="0" fontId="4" fillId="14" borderId="0" xfId="0" applyFont="1" applyFill="1" applyAlignment="1" applyProtection="1">
      <alignment horizontal="left" vertical="center" wrapText="1"/>
    </xf>
    <xf numFmtId="0" fontId="15" fillId="14" borderId="0" xfId="0" applyFont="1" applyFill="1" applyAlignment="1" applyProtection="1">
      <alignment horizontal="left" vertical="center"/>
    </xf>
    <xf numFmtId="0" fontId="39" fillId="14" borderId="0" xfId="0" applyFont="1" applyFill="1" applyAlignment="1" applyProtection="1">
      <alignment horizontal="left" vertical="center"/>
    </xf>
    <xf numFmtId="0" fontId="35" fillId="14" borderId="0" xfId="0" applyFont="1" applyFill="1" applyAlignment="1" applyProtection="1">
      <alignment horizontal="left"/>
    </xf>
    <xf numFmtId="0" fontId="21" fillId="15" borderId="17" xfId="0" applyFont="1" applyFill="1" applyBorder="1" applyAlignment="1">
      <alignment horizontal="left" vertical="center" wrapText="1"/>
    </xf>
    <xf numFmtId="0" fontId="21" fillId="15" borderId="10" xfId="0" applyFont="1" applyFill="1" applyBorder="1" applyAlignment="1">
      <alignment horizontal="left" vertical="center" wrapText="1"/>
    </xf>
    <xf numFmtId="0" fontId="21" fillId="15" borderId="9" xfId="0" applyFont="1" applyFill="1" applyBorder="1" applyAlignment="1">
      <alignment horizontal="left" vertical="center" wrapText="1"/>
    </xf>
    <xf numFmtId="0" fontId="21" fillId="15" borderId="15" xfId="0" applyFont="1" applyFill="1" applyBorder="1" applyAlignment="1">
      <alignment horizontal="left" vertical="center" wrapText="1"/>
    </xf>
    <xf numFmtId="10" fontId="21" fillId="15" borderId="18" xfId="4" applyNumberFormat="1" applyFont="1" applyFill="1" applyBorder="1" applyAlignment="1">
      <alignment horizontal="center" vertical="center" wrapText="1"/>
    </xf>
    <xf numFmtId="10" fontId="21" fillId="15" borderId="15" xfId="4" applyNumberFormat="1" applyFont="1" applyFill="1" applyBorder="1" applyAlignment="1">
      <alignment horizontal="center" vertical="center" wrapText="1"/>
    </xf>
    <xf numFmtId="10" fontId="21" fillId="14" borderId="17" xfId="4" applyNumberFormat="1" applyFont="1" applyFill="1" applyBorder="1" applyAlignment="1">
      <alignment horizontal="center" vertical="center" wrapText="1"/>
    </xf>
    <xf numFmtId="10" fontId="21" fillId="14" borderId="15" xfId="4" applyNumberFormat="1" applyFont="1" applyFill="1" applyBorder="1" applyAlignment="1">
      <alignment horizontal="center" vertical="center" wrapText="1"/>
    </xf>
    <xf numFmtId="0" fontId="4" fillId="14" borderId="0" xfId="2" applyFont="1" applyFill="1" applyAlignment="1" applyProtection="1">
      <alignment horizontal="center"/>
    </xf>
    <xf numFmtId="0" fontId="4" fillId="14" borderId="0" xfId="0" applyFont="1" applyFill="1" applyAlignment="1">
      <alignment horizontal="center"/>
    </xf>
    <xf numFmtId="0" fontId="4" fillId="14" borderId="0" xfId="2" applyFont="1" applyFill="1" applyAlignment="1">
      <alignment horizontal="center"/>
    </xf>
    <xf numFmtId="0" fontId="17" fillId="14" borderId="6" xfId="0" applyFont="1" applyFill="1" applyBorder="1" applyAlignment="1" applyProtection="1">
      <alignment horizontal="center" vertical="top"/>
    </xf>
    <xf numFmtId="0" fontId="17" fillId="14" borderId="6" xfId="0" applyFont="1" applyFill="1" applyBorder="1" applyAlignment="1" applyProtection="1">
      <alignment horizontal="center" vertical="top" wrapText="1"/>
    </xf>
    <xf numFmtId="0" fontId="17" fillId="14" borderId="0" xfId="0" applyFont="1" applyFill="1" applyBorder="1" applyAlignment="1" applyProtection="1">
      <alignment horizontal="center" vertical="top" wrapText="1"/>
    </xf>
    <xf numFmtId="0" fontId="43" fillId="14" borderId="0" xfId="0" applyFont="1" applyFill="1" applyAlignment="1">
      <alignment horizontal="left" vertical="center" wrapText="1"/>
    </xf>
    <xf numFmtId="0" fontId="44" fillId="14" borderId="20" xfId="0" applyFont="1" applyFill="1" applyBorder="1" applyAlignment="1">
      <alignment horizontal="left" vertical="center" wrapText="1"/>
    </xf>
    <xf numFmtId="0" fontId="41" fillId="14" borderId="0" xfId="0" applyFont="1" applyFill="1" applyAlignment="1" applyProtection="1">
      <alignment horizontal="left" vertical="center" wrapText="1"/>
    </xf>
    <xf numFmtId="0" fontId="41" fillId="14" borderId="0" xfId="0" applyFont="1" applyFill="1" applyBorder="1" applyAlignment="1" applyProtection="1">
      <alignment horizontal="left" vertical="center" wrapText="1"/>
    </xf>
    <xf numFmtId="0" fontId="42" fillId="14" borderId="17" xfId="2" applyFont="1" applyFill="1" applyBorder="1" applyAlignment="1" applyProtection="1">
      <alignment vertical="center" wrapText="1"/>
    </xf>
    <xf numFmtId="0" fontId="42" fillId="14" borderId="18" xfId="2" applyFont="1" applyFill="1" applyBorder="1" applyAlignment="1" applyProtection="1">
      <alignment vertical="center" wrapText="1"/>
    </xf>
    <xf numFmtId="0" fontId="42" fillId="14" borderId="15" xfId="2" applyFont="1" applyFill="1" applyBorder="1" applyAlignment="1" applyProtection="1">
      <alignment vertical="center" wrapText="1"/>
    </xf>
    <xf numFmtId="0" fontId="3" fillId="14" borderId="0" xfId="0" applyFont="1" applyFill="1" applyAlignment="1">
      <alignment horizontal="left" vertical="center" wrapText="1"/>
    </xf>
    <xf numFmtId="0" fontId="4" fillId="14" borderId="0" xfId="0" applyFont="1" applyFill="1" applyAlignment="1">
      <alignment horizontal="left" vertical="center" wrapText="1"/>
    </xf>
    <xf numFmtId="0" fontId="15" fillId="2" borderId="17" xfId="2" applyFont="1" applyFill="1" applyBorder="1" applyAlignment="1" applyProtection="1">
      <alignment horizontal="left" vertical="center"/>
      <protection locked="0"/>
    </xf>
    <xf numFmtId="0" fontId="15" fillId="2" borderId="18" xfId="2" applyFont="1" applyFill="1" applyBorder="1" applyAlignment="1" applyProtection="1">
      <alignment horizontal="left" vertical="center"/>
      <protection locked="0"/>
    </xf>
    <xf numFmtId="0" fontId="15" fillId="2" borderId="15" xfId="2" applyFont="1" applyFill="1" applyBorder="1" applyAlignment="1" applyProtection="1">
      <alignment horizontal="left" vertical="center"/>
      <protection locked="0"/>
    </xf>
    <xf numFmtId="0" fontId="1" fillId="0" borderId="17" xfId="2" applyFont="1" applyFill="1" applyBorder="1" applyAlignment="1" applyProtection="1">
      <alignment horizontal="left"/>
      <protection locked="0"/>
    </xf>
    <xf numFmtId="0" fontId="1" fillId="0" borderId="18" xfId="2" applyFont="1" applyFill="1" applyBorder="1" applyAlignment="1" applyProtection="1">
      <alignment horizontal="left"/>
      <protection locked="0"/>
    </xf>
    <xf numFmtId="0" fontId="1" fillId="0" borderId="15" xfId="2" applyFont="1" applyFill="1" applyBorder="1" applyAlignment="1" applyProtection="1">
      <alignment horizontal="left"/>
      <protection locked="0"/>
    </xf>
    <xf numFmtId="0" fontId="4" fillId="14" borderId="0" xfId="0" applyFont="1" applyFill="1" applyAlignment="1">
      <alignment wrapText="1"/>
    </xf>
    <xf numFmtId="0" fontId="6" fillId="10" borderId="0" xfId="0" applyFont="1" applyFill="1" applyAlignment="1" applyProtection="1">
      <alignment horizontal="left" wrapText="1"/>
    </xf>
    <xf numFmtId="0" fontId="21" fillId="0" borderId="1" xfId="0" applyFont="1" applyFill="1" applyBorder="1" applyAlignment="1" applyProtection="1">
      <alignment horizontal="left" vertical="center" wrapText="1"/>
      <protection locked="0"/>
    </xf>
    <xf numFmtId="10" fontId="21" fillId="0" borderId="18" xfId="4" applyNumberFormat="1" applyFont="1" applyFill="1" applyBorder="1" applyAlignment="1" applyProtection="1">
      <alignment horizontal="center" vertical="center" wrapText="1"/>
      <protection locked="0"/>
    </xf>
    <xf numFmtId="10" fontId="21" fillId="0" borderId="15" xfId="4" applyNumberFormat="1" applyFont="1" applyFill="1" applyBorder="1" applyAlignment="1" applyProtection="1">
      <alignment horizontal="center" vertical="center" wrapText="1"/>
      <protection locked="0"/>
    </xf>
    <xf numFmtId="10" fontId="21" fillId="0" borderId="17" xfId="4" applyNumberFormat="1" applyFont="1" applyFill="1" applyBorder="1" applyAlignment="1" applyProtection="1">
      <alignment horizontal="center" vertical="center" wrapText="1"/>
      <protection locked="0"/>
    </xf>
    <xf numFmtId="0" fontId="22" fillId="15" borderId="1" xfId="0" applyFont="1" applyFill="1" applyBorder="1" applyAlignment="1">
      <alignment horizontal="center" vertical="top" wrapText="1"/>
    </xf>
    <xf numFmtId="0" fontId="22" fillId="14" borderId="1" xfId="0" applyFont="1" applyFill="1" applyBorder="1" applyAlignment="1">
      <alignment horizontal="center" vertical="top" wrapText="1"/>
    </xf>
    <xf numFmtId="0" fontId="21" fillId="15" borderId="17" xfId="0" applyFont="1" applyFill="1" applyBorder="1" applyAlignment="1">
      <alignment horizontal="center" vertical="center" wrapText="1"/>
    </xf>
    <xf numFmtId="0" fontId="21" fillId="15" borderId="18" xfId="0" applyFont="1" applyFill="1" applyBorder="1" applyAlignment="1">
      <alignment horizontal="center" vertical="center" wrapText="1"/>
    </xf>
    <xf numFmtId="0" fontId="21" fillId="15" borderId="15" xfId="0" applyFont="1" applyFill="1" applyBorder="1" applyAlignment="1">
      <alignment horizontal="center" vertical="center" wrapText="1"/>
    </xf>
    <xf numFmtId="0" fontId="21" fillId="15" borderId="18" xfId="0" applyFont="1" applyFill="1" applyBorder="1" applyAlignment="1">
      <alignment horizontal="left" vertical="center" wrapText="1"/>
    </xf>
    <xf numFmtId="0" fontId="21" fillId="15" borderId="1" xfId="0" applyFont="1" applyFill="1" applyBorder="1" applyAlignment="1">
      <alignment horizontal="left" vertical="center" wrapText="1"/>
    </xf>
    <xf numFmtId="10" fontId="21" fillId="15" borderId="17" xfId="0" applyNumberFormat="1" applyFont="1" applyFill="1" applyBorder="1" applyAlignment="1">
      <alignment horizontal="center" vertical="center" wrapText="1"/>
    </xf>
    <xf numFmtId="10" fontId="21" fillId="15" borderId="15" xfId="0" applyNumberFormat="1" applyFont="1" applyFill="1" applyBorder="1" applyAlignment="1">
      <alignment horizontal="center" vertical="center" wrapText="1"/>
    </xf>
    <xf numFmtId="10" fontId="21" fillId="14" borderId="17" xfId="0" applyNumberFormat="1" applyFont="1" applyFill="1" applyBorder="1" applyAlignment="1">
      <alignment horizontal="center" vertical="center" wrapText="1"/>
    </xf>
    <xf numFmtId="10" fontId="1" fillId="14" borderId="15" xfId="0" applyNumberFormat="1" applyFont="1" applyFill="1" applyBorder="1" applyAlignment="1">
      <alignment horizontal="center" vertical="center" wrapText="1"/>
    </xf>
    <xf numFmtId="0" fontId="6" fillId="0" borderId="0" xfId="0" applyFont="1" applyFill="1" applyAlignment="1" applyProtection="1">
      <alignment horizontal="left" wrapText="1"/>
    </xf>
    <xf numFmtId="0" fontId="0" fillId="14" borderId="0" xfId="0" applyFill="1" applyAlignment="1"/>
    <xf numFmtId="0" fontId="41" fillId="14" borderId="0" xfId="0" applyFont="1" applyFill="1" applyBorder="1" applyAlignment="1">
      <alignment horizontal="left"/>
    </xf>
    <xf numFmtId="0" fontId="21" fillId="15" borderId="16" xfId="0" applyFont="1" applyFill="1" applyBorder="1" applyAlignment="1">
      <alignment horizontal="center" vertical="center" wrapText="1"/>
    </xf>
    <xf numFmtId="0" fontId="21" fillId="15" borderId="7"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0" fillId="14" borderId="7" xfId="0" applyFill="1" applyBorder="1" applyAlignment="1">
      <alignment horizontal="center" vertical="center" wrapText="1"/>
    </xf>
    <xf numFmtId="10" fontId="21" fillId="11" borderId="17" xfId="0" applyNumberFormat="1" applyFont="1" applyFill="1" applyBorder="1" applyAlignment="1" applyProtection="1">
      <alignment horizontal="center" vertical="center" wrapText="1"/>
      <protection locked="0"/>
    </xf>
    <xf numFmtId="10" fontId="1" fillId="2" borderId="15" xfId="0" applyNumberFormat="1" applyFont="1" applyFill="1" applyBorder="1" applyAlignment="1" applyProtection="1">
      <alignment horizontal="center" vertical="center" wrapText="1"/>
      <protection locked="0"/>
    </xf>
    <xf numFmtId="10" fontId="45" fillId="15" borderId="0" xfId="0" applyNumberFormat="1" applyFont="1" applyFill="1" applyBorder="1" applyAlignment="1">
      <alignment horizontal="left" vertical="top" wrapText="1"/>
    </xf>
    <xf numFmtId="0" fontId="45" fillId="14" borderId="0" xfId="0" applyFont="1" applyFill="1" applyAlignment="1">
      <alignment horizontal="left" vertical="top" wrapText="1"/>
    </xf>
    <xf numFmtId="0" fontId="15" fillId="14" borderId="0" xfId="0" applyFont="1" applyFill="1" applyBorder="1" applyAlignment="1" applyProtection="1">
      <alignment horizontal="left" vertical="top" wrapText="1"/>
    </xf>
    <xf numFmtId="0" fontId="22" fillId="14" borderId="0" xfId="0" applyFont="1" applyFill="1" applyAlignment="1" applyProtection="1">
      <alignment horizontal="left" vertical="center" wrapText="1"/>
    </xf>
    <xf numFmtId="0" fontId="21" fillId="14" borderId="0" xfId="0" applyFont="1" applyFill="1" applyAlignment="1" applyProtection="1">
      <alignment horizontal="left" vertical="center" wrapText="1"/>
    </xf>
    <xf numFmtId="0" fontId="22" fillId="14" borderId="0" xfId="0" applyFont="1" applyFill="1" applyAlignment="1" applyProtection="1">
      <alignment wrapText="1"/>
    </xf>
    <xf numFmtId="4" fontId="39" fillId="0" borderId="4" xfId="0" applyNumberFormat="1" applyFont="1" applyFill="1" applyBorder="1" applyAlignment="1" applyProtection="1">
      <alignment horizontal="center" vertical="center"/>
      <protection locked="0"/>
    </xf>
    <xf numFmtId="0" fontId="46" fillId="14" borderId="10" xfId="0" applyFont="1" applyFill="1" applyBorder="1" applyAlignment="1" applyProtection="1">
      <alignment vertical="center"/>
    </xf>
    <xf numFmtId="0" fontId="39" fillId="15" borderId="17" xfId="0" applyFont="1" applyFill="1" applyBorder="1" applyAlignment="1" applyProtection="1">
      <alignment horizontal="left" vertical="center" wrapText="1"/>
    </xf>
    <xf numFmtId="0" fontId="39" fillId="15" borderId="15" xfId="0" applyFont="1" applyFill="1" applyBorder="1" applyAlignment="1" applyProtection="1">
      <alignment horizontal="left" vertical="center" wrapText="1"/>
    </xf>
    <xf numFmtId="0" fontId="21" fillId="15" borderId="17" xfId="0" applyFont="1" applyFill="1" applyBorder="1" applyAlignment="1" applyProtection="1">
      <alignment horizontal="left" vertical="center" wrapText="1"/>
    </xf>
    <xf numFmtId="0" fontId="21" fillId="15" borderId="18" xfId="0" applyFont="1" applyFill="1" applyBorder="1" applyAlignment="1" applyProtection="1">
      <alignment horizontal="left" vertical="center" wrapText="1"/>
    </xf>
    <xf numFmtId="0" fontId="21" fillId="15" borderId="15" xfId="0" applyFont="1" applyFill="1" applyBorder="1" applyAlignment="1" applyProtection="1">
      <alignment horizontal="left" vertical="center" wrapText="1"/>
    </xf>
    <xf numFmtId="4" fontId="39" fillId="14" borderId="17" xfId="0" applyNumberFormat="1" applyFont="1" applyFill="1" applyBorder="1" applyAlignment="1" applyProtection="1">
      <alignment horizontal="center" vertical="center"/>
    </xf>
    <xf numFmtId="4" fontId="39" fillId="14" borderId="15" xfId="0" applyNumberFormat="1" applyFont="1" applyFill="1" applyBorder="1" applyAlignment="1" applyProtection="1">
      <alignment horizontal="center" vertical="center"/>
    </xf>
    <xf numFmtId="4" fontId="39" fillId="14" borderId="11" xfId="0" applyNumberFormat="1" applyFont="1" applyFill="1" applyBorder="1" applyAlignment="1" applyProtection="1">
      <alignment horizontal="center" vertical="center"/>
    </xf>
    <xf numFmtId="0" fontId="39" fillId="0" borderId="17" xfId="0" applyFont="1" applyFill="1" applyBorder="1" applyAlignment="1" applyProtection="1">
      <alignment horizontal="left" vertical="center" wrapText="1"/>
      <protection locked="0"/>
    </xf>
    <xf numFmtId="0" fontId="39" fillId="0" borderId="15" xfId="0" applyFont="1" applyFill="1" applyBorder="1" applyAlignment="1" applyProtection="1">
      <alignment horizontal="left" vertical="center" wrapText="1"/>
      <protection locked="0"/>
    </xf>
    <xf numFmtId="4" fontId="39" fillId="0" borderId="17" xfId="0" applyNumberFormat="1" applyFont="1" applyFill="1" applyBorder="1" applyAlignment="1" applyProtection="1">
      <alignment horizontal="center" vertical="center" wrapText="1"/>
      <protection locked="0"/>
    </xf>
    <xf numFmtId="4" fontId="39" fillId="0" borderId="18" xfId="0" applyNumberFormat="1" applyFont="1" applyFill="1" applyBorder="1" applyAlignment="1" applyProtection="1">
      <alignment horizontal="center" vertical="center" wrapText="1"/>
      <protection locked="0"/>
    </xf>
    <xf numFmtId="4" fontId="35" fillId="0" borderId="15" xfId="0" applyNumberFormat="1" applyFont="1" applyBorder="1" applyAlignment="1" applyProtection="1">
      <alignment horizontal="center" vertical="center"/>
      <protection locked="0"/>
    </xf>
    <xf numFmtId="0" fontId="46" fillId="14" borderId="23" xfId="0" applyFont="1" applyFill="1" applyBorder="1" applyAlignment="1" applyProtection="1">
      <alignment vertical="center"/>
    </xf>
    <xf numFmtId="0" fontId="47" fillId="14" borderId="24" xfId="0" applyFont="1" applyFill="1" applyBorder="1" applyAlignment="1" applyProtection="1">
      <alignment vertical="center"/>
    </xf>
    <xf numFmtId="0" fontId="39" fillId="15" borderId="17" xfId="0" applyFont="1" applyFill="1" applyBorder="1" applyAlignment="1" applyProtection="1">
      <alignment vertical="center" wrapText="1"/>
    </xf>
    <xf numFmtId="0" fontId="39" fillId="15" borderId="18" xfId="0" applyFont="1" applyFill="1" applyBorder="1" applyAlignment="1" applyProtection="1">
      <alignment vertical="center" wrapText="1"/>
    </xf>
    <xf numFmtId="0" fontId="35" fillId="14" borderId="15" xfId="0" applyFont="1" applyFill="1" applyBorder="1" applyAlignment="1" applyProtection="1">
      <alignment vertical="center" wrapText="1"/>
    </xf>
    <xf numFmtId="0" fontId="4" fillId="14" borderId="0" xfId="0" applyFont="1" applyFill="1" applyAlignment="1">
      <alignment horizontal="right" vertical="center"/>
    </xf>
    <xf numFmtId="0" fontId="4" fillId="14" borderId="0" xfId="0" applyFont="1" applyFill="1" applyBorder="1" applyAlignment="1">
      <alignment horizontal="right" vertical="center"/>
    </xf>
    <xf numFmtId="0" fontId="48" fillId="14" borderId="0" xfId="0" applyFont="1" applyFill="1" applyAlignment="1">
      <alignment horizontal="left" vertical="center" wrapText="1"/>
    </xf>
  </cellXfs>
  <cellStyles count="6">
    <cellStyle name="Link" xfId="5" builtinId="8"/>
    <cellStyle name="Normal_Sheet1" xfId="1"/>
    <cellStyle name="Prozent" xfId="4" builtinId="5"/>
    <cellStyle name="Prozent 2" xfId="3"/>
    <cellStyle name="Standard" xfId="0" builtinId="0"/>
    <cellStyle name="Standard 2" xfId="2"/>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C0C0C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590550</xdr:colOff>
          <xdr:row>313</xdr:row>
          <xdr:rowOff>203200</xdr:rowOff>
        </xdr:from>
        <xdr:to>
          <xdr:col>11</xdr:col>
          <xdr:colOff>0</xdr:colOff>
          <xdr:row>313</xdr:row>
          <xdr:rowOff>438150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41</xdr:row>
          <xdr:rowOff>38100</xdr:rowOff>
        </xdr:from>
        <xdr:to>
          <xdr:col>1</xdr:col>
          <xdr:colOff>603250</xdr:colOff>
          <xdr:row>41</xdr:row>
          <xdr:rowOff>184150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37</xdr:row>
          <xdr:rowOff>69850</xdr:rowOff>
        </xdr:from>
        <xdr:to>
          <xdr:col>6</xdr:col>
          <xdr:colOff>660400</xdr:colOff>
          <xdr:row>37</xdr:row>
          <xdr:rowOff>203200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30</xdr:row>
          <xdr:rowOff>50800</xdr:rowOff>
        </xdr:from>
        <xdr:to>
          <xdr:col>1</xdr:col>
          <xdr:colOff>622300</xdr:colOff>
          <xdr:row>31</xdr:row>
          <xdr:rowOff>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39</xdr:row>
          <xdr:rowOff>57150</xdr:rowOff>
        </xdr:from>
        <xdr:to>
          <xdr:col>6</xdr:col>
          <xdr:colOff>641350</xdr:colOff>
          <xdr:row>39</xdr:row>
          <xdr:rowOff>184150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584200</xdr:colOff>
          <xdr:row>313</xdr:row>
          <xdr:rowOff>203200</xdr:rowOff>
        </xdr:from>
        <xdr:to>
          <xdr:col>10</xdr:col>
          <xdr:colOff>19050</xdr:colOff>
          <xdr:row>313</xdr:row>
          <xdr:rowOff>431800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584200</xdr:colOff>
          <xdr:row>298</xdr:row>
          <xdr:rowOff>12700</xdr:rowOff>
        </xdr:from>
        <xdr:to>
          <xdr:col>9</xdr:col>
          <xdr:colOff>774700</xdr:colOff>
          <xdr:row>298</xdr:row>
          <xdr:rowOff>247650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590550</xdr:colOff>
          <xdr:row>298</xdr:row>
          <xdr:rowOff>12700</xdr:rowOff>
        </xdr:from>
        <xdr:to>
          <xdr:col>11</xdr:col>
          <xdr:colOff>0</xdr:colOff>
          <xdr:row>298</xdr:row>
          <xdr:rowOff>247650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79</xdr:row>
          <xdr:rowOff>38100</xdr:rowOff>
        </xdr:from>
        <xdr:to>
          <xdr:col>4</xdr:col>
          <xdr:colOff>603250</xdr:colOff>
          <xdr:row>79</xdr:row>
          <xdr:rowOff>184150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80</xdr:row>
          <xdr:rowOff>38100</xdr:rowOff>
        </xdr:from>
        <xdr:to>
          <xdr:col>4</xdr:col>
          <xdr:colOff>603250</xdr:colOff>
          <xdr:row>80</xdr:row>
          <xdr:rowOff>184150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81</xdr:row>
          <xdr:rowOff>38100</xdr:rowOff>
        </xdr:from>
        <xdr:to>
          <xdr:col>4</xdr:col>
          <xdr:colOff>603250</xdr:colOff>
          <xdr:row>81</xdr:row>
          <xdr:rowOff>184150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82</xdr:row>
          <xdr:rowOff>38100</xdr:rowOff>
        </xdr:from>
        <xdr:to>
          <xdr:col>4</xdr:col>
          <xdr:colOff>603250</xdr:colOff>
          <xdr:row>82</xdr:row>
          <xdr:rowOff>184150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89</xdr:row>
          <xdr:rowOff>69850</xdr:rowOff>
        </xdr:from>
        <xdr:to>
          <xdr:col>2</xdr:col>
          <xdr:colOff>552450</xdr:colOff>
          <xdr:row>89</xdr:row>
          <xdr:rowOff>209550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89</xdr:row>
          <xdr:rowOff>57150</xdr:rowOff>
        </xdr:from>
        <xdr:to>
          <xdr:col>3</xdr:col>
          <xdr:colOff>431800</xdr:colOff>
          <xdr:row>89</xdr:row>
          <xdr:rowOff>203200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418</xdr:row>
          <xdr:rowOff>19050</xdr:rowOff>
        </xdr:from>
        <xdr:to>
          <xdr:col>4</xdr:col>
          <xdr:colOff>31750</xdr:colOff>
          <xdr:row>419</xdr:row>
          <xdr:rowOff>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419</xdr:row>
          <xdr:rowOff>19050</xdr:rowOff>
        </xdr:from>
        <xdr:to>
          <xdr:col>4</xdr:col>
          <xdr:colOff>31750</xdr:colOff>
          <xdr:row>420</xdr:row>
          <xdr:rowOff>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420</xdr:row>
          <xdr:rowOff>19050</xdr:rowOff>
        </xdr:from>
        <xdr:to>
          <xdr:col>4</xdr:col>
          <xdr:colOff>31750</xdr:colOff>
          <xdr:row>421</xdr:row>
          <xdr:rowOff>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421</xdr:row>
          <xdr:rowOff>19050</xdr:rowOff>
        </xdr:from>
        <xdr:to>
          <xdr:col>4</xdr:col>
          <xdr:colOff>31750</xdr:colOff>
          <xdr:row>421</xdr:row>
          <xdr:rowOff>260350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422</xdr:row>
          <xdr:rowOff>19050</xdr:rowOff>
        </xdr:from>
        <xdr:to>
          <xdr:col>4</xdr:col>
          <xdr:colOff>31750</xdr:colOff>
          <xdr:row>423</xdr:row>
          <xdr:rowOff>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444</xdr:row>
          <xdr:rowOff>12700</xdr:rowOff>
        </xdr:from>
        <xdr:to>
          <xdr:col>10</xdr:col>
          <xdr:colOff>438150</xdr:colOff>
          <xdr:row>444</xdr:row>
          <xdr:rowOff>247650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412750</xdr:colOff>
          <xdr:row>444</xdr:row>
          <xdr:rowOff>0</xdr:rowOff>
        </xdr:from>
        <xdr:to>
          <xdr:col>11</xdr:col>
          <xdr:colOff>628650</xdr:colOff>
          <xdr:row>444</xdr:row>
          <xdr:rowOff>241300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462</xdr:row>
          <xdr:rowOff>12700</xdr:rowOff>
        </xdr:from>
        <xdr:to>
          <xdr:col>3</xdr:col>
          <xdr:colOff>438150</xdr:colOff>
          <xdr:row>463</xdr:row>
          <xdr:rowOff>38100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463</xdr:row>
          <xdr:rowOff>12700</xdr:rowOff>
        </xdr:from>
        <xdr:to>
          <xdr:col>3</xdr:col>
          <xdr:colOff>438150</xdr:colOff>
          <xdr:row>464</xdr:row>
          <xdr:rowOff>38100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464</xdr:row>
          <xdr:rowOff>12700</xdr:rowOff>
        </xdr:from>
        <xdr:to>
          <xdr:col>3</xdr:col>
          <xdr:colOff>438150</xdr:colOff>
          <xdr:row>465</xdr:row>
          <xdr:rowOff>38100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496</xdr:row>
          <xdr:rowOff>12700</xdr:rowOff>
        </xdr:from>
        <xdr:to>
          <xdr:col>2</xdr:col>
          <xdr:colOff>438150</xdr:colOff>
          <xdr:row>497</xdr:row>
          <xdr:rowOff>57150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498</xdr:row>
          <xdr:rowOff>12700</xdr:rowOff>
        </xdr:from>
        <xdr:to>
          <xdr:col>2</xdr:col>
          <xdr:colOff>438150</xdr:colOff>
          <xdr:row>499</xdr:row>
          <xdr:rowOff>57150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500</xdr:row>
          <xdr:rowOff>12700</xdr:rowOff>
        </xdr:from>
        <xdr:to>
          <xdr:col>2</xdr:col>
          <xdr:colOff>438150</xdr:colOff>
          <xdr:row>500</xdr:row>
          <xdr:rowOff>247650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501</xdr:row>
          <xdr:rowOff>133350</xdr:rowOff>
        </xdr:from>
        <xdr:to>
          <xdr:col>2</xdr:col>
          <xdr:colOff>438150</xdr:colOff>
          <xdr:row>503</xdr:row>
          <xdr:rowOff>31750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503</xdr:row>
          <xdr:rowOff>107950</xdr:rowOff>
        </xdr:from>
        <xdr:to>
          <xdr:col>2</xdr:col>
          <xdr:colOff>438150</xdr:colOff>
          <xdr:row>505</xdr:row>
          <xdr:rowOff>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590550</xdr:colOff>
          <xdr:row>327</xdr:row>
          <xdr:rowOff>203200</xdr:rowOff>
        </xdr:from>
        <xdr:to>
          <xdr:col>11</xdr:col>
          <xdr:colOff>0</xdr:colOff>
          <xdr:row>328</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584200</xdr:colOff>
          <xdr:row>327</xdr:row>
          <xdr:rowOff>190500</xdr:rowOff>
        </xdr:from>
        <xdr:to>
          <xdr:col>10</xdr:col>
          <xdr:colOff>19050</xdr:colOff>
          <xdr:row>328</xdr:row>
          <xdr:rowOff>12700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751417</xdr:colOff>
      <xdr:row>0</xdr:row>
      <xdr:rowOff>21169</xdr:rowOff>
    </xdr:from>
    <xdr:to>
      <xdr:col>12</xdr:col>
      <xdr:colOff>37482</xdr:colOff>
      <xdr:row>5</xdr:row>
      <xdr:rowOff>148755</xdr:rowOff>
    </xdr:to>
    <xdr:pic>
      <xdr:nvPicPr>
        <xdr:cNvPr id="40" name="Grafik 39" descr="Logoreihe_ESF-WM-EU_4C_GRW_D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167" y="21169"/>
          <a:ext cx="8239565" cy="1725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2296589</xdr:colOff>
      <xdr:row>0</xdr:row>
      <xdr:rowOff>3</xdr:rowOff>
    </xdr:from>
    <xdr:to>
      <xdr:col>8</xdr:col>
      <xdr:colOff>71883</xdr:colOff>
      <xdr:row>6</xdr:row>
      <xdr:rowOff>283694</xdr:rowOff>
    </xdr:to>
    <xdr:pic>
      <xdr:nvPicPr>
        <xdr:cNvPr id="11" name="Grafik 10" descr="Logoreihe_ESF-WM-EU_4C_GRW_D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3922" y="3"/>
          <a:ext cx="8422128" cy="1723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https://www.l-bank.info/datenschutz"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esf-bw.de/esf/datenschutz/"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43"/>
    <pageSetUpPr fitToPage="1"/>
  </sheetPr>
  <dimension ref="A1:Y563"/>
  <sheetViews>
    <sheetView showGridLines="0" tabSelected="1" zoomScale="80" zoomScaleNormal="80" zoomScaleSheetLayoutView="100" workbookViewId="0">
      <selection activeCell="E24" sqref="E24:L24"/>
    </sheetView>
  </sheetViews>
  <sheetFormatPr baseColWidth="10" defaultColWidth="11.7265625" defaultRowHeight="13" x14ac:dyDescent="0.25"/>
  <cols>
    <col min="1" max="1" width="2.26953125" style="2" customWidth="1"/>
    <col min="2" max="2" width="11.54296875" style="46" customWidth="1"/>
    <col min="3" max="11" width="11.7265625" style="2" customWidth="1"/>
    <col min="12" max="12" width="13.81640625" style="2" customWidth="1"/>
    <col min="13" max="13" width="11.7265625" style="2" customWidth="1"/>
    <col min="14" max="14" width="3.7265625" style="1" customWidth="1"/>
    <col min="15" max="15" width="35" style="2" hidden="1" customWidth="1"/>
    <col min="16" max="16" width="11.7265625" style="3" hidden="1" customWidth="1"/>
    <col min="17" max="17" width="35.453125" style="3" hidden="1" customWidth="1"/>
    <col min="18" max="18" width="11.7265625" style="3" hidden="1" customWidth="1"/>
    <col min="19" max="19" width="25.7265625" style="51" hidden="1" customWidth="1"/>
    <col min="20" max="20" width="11.7265625" style="3" hidden="1" customWidth="1"/>
    <col min="21" max="23" width="11.7265625" style="2" hidden="1" customWidth="1"/>
    <col min="24" max="25" width="11.7265625" style="2" customWidth="1"/>
    <col min="26" max="16384" width="11.7265625" style="2"/>
  </cols>
  <sheetData>
    <row r="1" spans="1:25" s="5" customFormat="1" ht="12.75" customHeight="1" x14ac:dyDescent="0.25">
      <c r="A1" s="166"/>
      <c r="B1" s="167"/>
      <c r="C1" s="358"/>
      <c r="D1" s="358"/>
      <c r="E1" s="358"/>
      <c r="F1" s="358"/>
      <c r="G1" s="358"/>
      <c r="H1" s="358"/>
      <c r="I1" s="358"/>
      <c r="J1" s="358"/>
      <c r="K1" s="358"/>
      <c r="L1" s="169"/>
      <c r="M1" s="169"/>
      <c r="N1" s="169"/>
      <c r="O1" s="4"/>
      <c r="P1" s="34"/>
      <c r="Q1" s="34"/>
      <c r="R1" s="34"/>
      <c r="S1" s="47"/>
      <c r="T1" s="34"/>
    </row>
    <row r="2" spans="1:25" s="5" customFormat="1" ht="50.25" customHeight="1" x14ac:dyDescent="0.25">
      <c r="A2" s="166"/>
      <c r="B2" s="167"/>
      <c r="C2" s="420"/>
      <c r="D2" s="420"/>
      <c r="E2" s="421"/>
      <c r="F2" s="358"/>
      <c r="G2" s="358"/>
      <c r="H2" s="358"/>
      <c r="I2" s="168"/>
      <c r="J2" s="358"/>
      <c r="K2" s="358"/>
      <c r="L2" s="169"/>
      <c r="M2" s="169"/>
      <c r="N2" s="169"/>
      <c r="O2" s="4"/>
      <c r="P2" s="34"/>
      <c r="Q2" s="34"/>
      <c r="R2" s="34"/>
      <c r="S2" s="47"/>
      <c r="T2" s="34"/>
    </row>
    <row r="3" spans="1:25" s="5" customFormat="1" ht="15" customHeight="1" x14ac:dyDescent="0.25">
      <c r="A3" s="166"/>
      <c r="B3" s="167"/>
      <c r="C3" s="421"/>
      <c r="D3" s="421"/>
      <c r="E3" s="421"/>
      <c r="F3" s="358"/>
      <c r="G3" s="358"/>
      <c r="H3" s="358"/>
      <c r="I3" s="358"/>
      <c r="J3" s="358"/>
      <c r="K3" s="416"/>
      <c r="L3" s="416"/>
      <c r="M3" s="169"/>
      <c r="N3" s="169"/>
      <c r="O3" s="4"/>
      <c r="P3" s="34"/>
      <c r="Q3" s="34"/>
      <c r="R3" s="34"/>
      <c r="S3" s="47"/>
      <c r="T3" s="34"/>
    </row>
    <row r="4" spans="1:25" s="5" customFormat="1" ht="17.25" customHeight="1" x14ac:dyDescent="0.3">
      <c r="A4" s="166"/>
      <c r="B4" s="167"/>
      <c r="C4" s="421"/>
      <c r="D4" s="421"/>
      <c r="E4" s="421"/>
      <c r="F4" s="358"/>
      <c r="G4" s="358"/>
      <c r="H4" s="358"/>
      <c r="I4" s="358"/>
      <c r="J4" s="358"/>
      <c r="K4" s="417"/>
      <c r="L4" s="417"/>
      <c r="M4" s="169"/>
      <c r="N4" s="169"/>
      <c r="O4" s="4"/>
      <c r="P4" s="34"/>
      <c r="Q4" s="34"/>
      <c r="R4" s="34"/>
      <c r="S4" s="47"/>
      <c r="T4" s="34"/>
    </row>
    <row r="5" spans="1:25" s="5" customFormat="1" ht="31.5" customHeight="1" x14ac:dyDescent="0.25">
      <c r="A5" s="166"/>
      <c r="B5" s="167"/>
      <c r="C5" s="358"/>
      <c r="D5" s="358"/>
      <c r="E5" s="358"/>
      <c r="F5" s="358"/>
      <c r="G5" s="358"/>
      <c r="H5" s="358"/>
      <c r="I5" s="358"/>
      <c r="J5" s="358"/>
      <c r="K5" s="359"/>
      <c r="L5" s="359"/>
      <c r="M5" s="169"/>
      <c r="N5" s="169"/>
      <c r="O5" s="4"/>
      <c r="P5" s="34"/>
      <c r="Q5" s="34"/>
      <c r="R5" s="34"/>
      <c r="S5" s="47"/>
      <c r="T5" s="34"/>
    </row>
    <row r="6" spans="1:25" s="5" customFormat="1" ht="32.25" customHeight="1" x14ac:dyDescent="0.25">
      <c r="A6" s="166"/>
      <c r="B6" s="167"/>
      <c r="C6" s="419" t="s">
        <v>399</v>
      </c>
      <c r="D6" s="419"/>
      <c r="E6" s="419"/>
      <c r="F6" s="419"/>
      <c r="G6" s="419"/>
      <c r="H6" s="419"/>
      <c r="I6" s="419"/>
      <c r="J6" s="419"/>
      <c r="K6" s="416" t="s">
        <v>431</v>
      </c>
      <c r="L6" s="416"/>
      <c r="M6" s="168"/>
      <c r="N6" s="169"/>
      <c r="O6" s="4"/>
      <c r="P6" s="34"/>
      <c r="Q6" s="34"/>
      <c r="R6" s="34"/>
      <c r="S6" s="47"/>
      <c r="T6" s="34"/>
    </row>
    <row r="7" spans="1:25" s="5" customFormat="1" ht="44.5" customHeight="1" x14ac:dyDescent="0.25">
      <c r="A7" s="166"/>
      <c r="B7" s="167"/>
      <c r="C7" s="418" t="s">
        <v>433</v>
      </c>
      <c r="D7" s="418"/>
      <c r="E7" s="418"/>
      <c r="F7" s="418"/>
      <c r="G7" s="418"/>
      <c r="H7" s="418"/>
      <c r="I7" s="418"/>
      <c r="J7" s="418"/>
      <c r="K7" s="418"/>
      <c r="L7" s="418"/>
      <c r="M7" s="170"/>
      <c r="N7" s="169"/>
      <c r="O7" s="4"/>
      <c r="P7" s="34"/>
      <c r="Q7" s="34"/>
      <c r="R7" s="34"/>
      <c r="S7" s="47"/>
      <c r="T7" s="34"/>
    </row>
    <row r="8" spans="1:25" s="27" customFormat="1" ht="22.5" customHeight="1" thickBot="1" x14ac:dyDescent="0.3">
      <c r="A8" s="166"/>
      <c r="B8" s="171"/>
      <c r="C8" s="172"/>
      <c r="D8" s="172"/>
      <c r="E8" s="172"/>
      <c r="F8" s="172"/>
      <c r="G8" s="172"/>
      <c r="H8" s="172"/>
      <c r="I8" s="172"/>
      <c r="J8" s="172"/>
      <c r="K8" s="172"/>
      <c r="L8" s="165"/>
      <c r="M8" s="165"/>
      <c r="N8" s="169"/>
      <c r="O8" s="26"/>
      <c r="P8" s="35"/>
      <c r="Q8" s="35"/>
      <c r="R8" s="35"/>
      <c r="S8" s="48"/>
      <c r="T8" s="35"/>
    </row>
    <row r="9" spans="1:25" s="27" customFormat="1" ht="84" customHeight="1" thickBot="1" x14ac:dyDescent="0.4">
      <c r="A9" s="166"/>
      <c r="B9" s="174">
        <v>1</v>
      </c>
      <c r="C9" s="426" t="s">
        <v>56</v>
      </c>
      <c r="D9" s="427"/>
      <c r="E9" s="427"/>
      <c r="F9" s="427"/>
      <c r="G9" s="428"/>
      <c r="H9" s="173"/>
      <c r="I9" s="422" t="s">
        <v>411</v>
      </c>
      <c r="J9" s="422"/>
      <c r="K9" s="422"/>
      <c r="L9" s="422"/>
      <c r="M9" s="165"/>
      <c r="N9" s="169"/>
      <c r="O9" s="26"/>
      <c r="P9" s="35"/>
      <c r="Q9" s="35"/>
      <c r="R9" s="35"/>
      <c r="S9" s="48"/>
      <c r="T9" s="35"/>
      <c r="Y9"/>
    </row>
    <row r="10" spans="1:25" s="27" customFormat="1" ht="20" x14ac:dyDescent="0.35">
      <c r="A10" s="166"/>
      <c r="B10" s="174"/>
      <c r="C10" s="360"/>
      <c r="D10" s="174"/>
      <c r="E10" s="360"/>
      <c r="F10" s="360"/>
      <c r="G10" s="360"/>
      <c r="H10" s="361"/>
      <c r="I10" s="360"/>
      <c r="J10" s="360"/>
      <c r="K10" s="360"/>
      <c r="L10" s="360"/>
      <c r="M10" s="362"/>
      <c r="N10" s="169"/>
      <c r="O10" s="26"/>
      <c r="P10" s="35"/>
      <c r="Q10" s="35"/>
      <c r="R10" s="35"/>
      <c r="S10" s="48"/>
      <c r="T10" s="35"/>
      <c r="Y10"/>
    </row>
    <row r="11" spans="1:25" s="27" customFormat="1" ht="56" customHeight="1" x14ac:dyDescent="0.25">
      <c r="A11" s="166"/>
      <c r="B11" s="174"/>
      <c r="C11" s="431" t="s">
        <v>412</v>
      </c>
      <c r="D11" s="431"/>
      <c r="E11" s="431"/>
      <c r="F11" s="431"/>
      <c r="G11" s="431"/>
      <c r="H11" s="431"/>
      <c r="I11" s="431"/>
      <c r="J11" s="431"/>
      <c r="K11" s="431"/>
      <c r="L11" s="431"/>
      <c r="M11" s="362"/>
      <c r="N11" s="169"/>
      <c r="O11" s="26"/>
      <c r="P11" s="35"/>
      <c r="Q11" s="35"/>
      <c r="R11" s="35"/>
      <c r="S11" s="48"/>
      <c r="T11" s="35"/>
      <c r="Y11"/>
    </row>
    <row r="12" spans="1:25" s="27" customFormat="1" ht="19.5" customHeight="1" thickBot="1" x14ac:dyDescent="0.3">
      <c r="A12" s="166"/>
      <c r="B12" s="175"/>
      <c r="C12" s="165"/>
      <c r="D12" s="165"/>
      <c r="E12" s="165"/>
      <c r="F12" s="165"/>
      <c r="G12" s="165"/>
      <c r="H12" s="165"/>
      <c r="I12" s="165"/>
      <c r="J12" s="165"/>
      <c r="K12" s="165"/>
      <c r="L12" s="165"/>
      <c r="M12" s="165"/>
      <c r="N12" s="169"/>
      <c r="O12" s="26"/>
      <c r="P12" s="35"/>
      <c r="Q12" s="35"/>
      <c r="R12" s="35"/>
      <c r="S12" s="48"/>
      <c r="T12" s="35"/>
    </row>
    <row r="13" spans="1:25" s="33" customFormat="1" ht="46" customHeight="1" thickBot="1" x14ac:dyDescent="0.3">
      <c r="A13" s="166"/>
      <c r="B13" s="176"/>
      <c r="C13" s="429" t="s">
        <v>52</v>
      </c>
      <c r="D13" s="430"/>
      <c r="E13" s="423" t="s">
        <v>403</v>
      </c>
      <c r="F13" s="424"/>
      <c r="G13" s="424"/>
      <c r="H13" s="424"/>
      <c r="I13" s="424"/>
      <c r="J13" s="424"/>
      <c r="K13" s="424"/>
      <c r="L13" s="425"/>
      <c r="M13" s="177"/>
      <c r="N13" s="169"/>
      <c r="O13" s="32"/>
      <c r="P13" s="36"/>
      <c r="Q13" s="36"/>
      <c r="R13" s="36"/>
      <c r="S13" s="49"/>
      <c r="T13" s="36"/>
    </row>
    <row r="14" spans="1:25" s="33" customFormat="1" ht="6" customHeight="1" x14ac:dyDescent="0.25">
      <c r="A14" s="166"/>
      <c r="B14" s="176"/>
      <c r="C14" s="176"/>
      <c r="D14" s="176"/>
      <c r="E14" s="178"/>
      <c r="F14" s="178"/>
      <c r="G14" s="178"/>
      <c r="H14" s="178"/>
      <c r="I14" s="178"/>
      <c r="J14" s="179"/>
      <c r="K14" s="179"/>
      <c r="L14" s="179"/>
      <c r="M14" s="177"/>
      <c r="N14" s="169"/>
      <c r="O14" s="32"/>
      <c r="P14" s="36"/>
      <c r="Q14" s="36"/>
      <c r="R14" s="36"/>
      <c r="S14" s="49"/>
      <c r="T14" s="36"/>
    </row>
    <row r="15" spans="1:25" s="27" customFormat="1" ht="31.5" customHeight="1" x14ac:dyDescent="0.25">
      <c r="A15" s="166"/>
      <c r="B15" s="175"/>
      <c r="C15" s="437" t="s">
        <v>108</v>
      </c>
      <c r="D15" s="437"/>
      <c r="E15" s="437"/>
      <c r="F15" s="432"/>
      <c r="G15" s="434">
        <v>43922</v>
      </c>
      <c r="H15" s="435"/>
      <c r="I15" s="435"/>
      <c r="J15" s="435"/>
      <c r="K15" s="435"/>
      <c r="L15" s="436"/>
      <c r="M15" s="165"/>
      <c r="N15" s="169"/>
      <c r="O15" s="26"/>
      <c r="P15" s="35"/>
      <c r="Q15" s="35"/>
      <c r="R15" s="35"/>
      <c r="S15" s="48"/>
      <c r="T15" s="35"/>
    </row>
    <row r="16" spans="1:25" s="27" customFormat="1" ht="6" customHeight="1" x14ac:dyDescent="0.25">
      <c r="A16" s="166"/>
      <c r="B16" s="175"/>
      <c r="C16" s="172"/>
      <c r="D16" s="172"/>
      <c r="E16" s="172"/>
      <c r="F16" s="175"/>
      <c r="G16" s="175"/>
      <c r="H16" s="165"/>
      <c r="I16" s="165"/>
      <c r="J16" s="165"/>
      <c r="K16" s="165"/>
      <c r="L16" s="165"/>
      <c r="M16" s="165"/>
      <c r="N16" s="169"/>
      <c r="O16" s="26"/>
      <c r="P16" s="35"/>
      <c r="Q16" s="35"/>
      <c r="R16" s="35"/>
      <c r="S16" s="48"/>
      <c r="T16" s="35"/>
    </row>
    <row r="17" spans="1:20" s="27" customFormat="1" ht="34.5" customHeight="1" x14ac:dyDescent="0.25">
      <c r="A17" s="166"/>
      <c r="B17" s="175"/>
      <c r="C17" s="437" t="s">
        <v>271</v>
      </c>
      <c r="D17" s="437"/>
      <c r="E17" s="437"/>
      <c r="F17" s="432"/>
      <c r="G17" s="438" t="s">
        <v>407</v>
      </c>
      <c r="H17" s="439"/>
      <c r="I17" s="439"/>
      <c r="J17" s="439"/>
      <c r="K17" s="439"/>
      <c r="L17" s="440"/>
      <c r="M17" s="165"/>
      <c r="N17" s="169"/>
      <c r="O17" s="26"/>
      <c r="P17" s="35"/>
      <c r="Q17" s="35"/>
      <c r="R17" s="35"/>
      <c r="S17" s="48"/>
      <c r="T17" s="35"/>
    </row>
    <row r="18" spans="1:20" s="27" customFormat="1" ht="6.75" customHeight="1" x14ac:dyDescent="0.25">
      <c r="A18" s="166"/>
      <c r="B18" s="175"/>
      <c r="C18" s="180"/>
      <c r="D18" s="180"/>
      <c r="E18" s="180"/>
      <c r="F18" s="174"/>
      <c r="G18" s="174"/>
      <c r="H18" s="181"/>
      <c r="I18" s="181"/>
      <c r="J18" s="181"/>
      <c r="K18" s="181"/>
      <c r="L18" s="181"/>
      <c r="M18" s="165"/>
      <c r="N18" s="169"/>
      <c r="O18" s="26"/>
      <c r="P18" s="35"/>
      <c r="Q18" s="35"/>
      <c r="R18" s="35"/>
      <c r="S18" s="48"/>
      <c r="T18" s="35"/>
    </row>
    <row r="19" spans="1:20" s="27" customFormat="1" ht="51" customHeight="1" x14ac:dyDescent="0.25">
      <c r="A19" s="166"/>
      <c r="B19" s="175"/>
      <c r="C19" s="443" t="s">
        <v>51</v>
      </c>
      <c r="D19" s="443"/>
      <c r="E19" s="443"/>
      <c r="F19" s="444"/>
      <c r="G19" s="441" t="s">
        <v>405</v>
      </c>
      <c r="H19" s="442"/>
      <c r="I19" s="442"/>
      <c r="J19" s="442"/>
      <c r="K19" s="442"/>
      <c r="L19" s="442"/>
      <c r="M19" s="165"/>
      <c r="N19" s="169"/>
      <c r="O19" s="26"/>
      <c r="P19" s="35"/>
      <c r="Q19" s="35"/>
      <c r="R19" s="35"/>
      <c r="S19" s="48"/>
      <c r="T19" s="35"/>
    </row>
    <row r="20" spans="1:20" s="27" customFormat="1" ht="6.75" customHeight="1" x14ac:dyDescent="0.25">
      <c r="A20" s="166"/>
      <c r="B20" s="175"/>
      <c r="C20" s="182"/>
      <c r="D20" s="182"/>
      <c r="E20" s="183"/>
      <c r="F20" s="184"/>
      <c r="G20" s="184"/>
      <c r="H20" s="184"/>
      <c r="I20" s="184"/>
      <c r="J20" s="184"/>
      <c r="K20" s="184"/>
      <c r="L20" s="184"/>
      <c r="M20" s="165"/>
      <c r="N20" s="169"/>
      <c r="O20" s="26"/>
      <c r="P20" s="35"/>
      <c r="Q20" s="35"/>
      <c r="R20" s="35"/>
      <c r="S20" s="48"/>
      <c r="T20" s="35"/>
    </row>
    <row r="21" spans="1:20" s="27" customFormat="1" ht="34.5" customHeight="1" x14ac:dyDescent="0.25">
      <c r="A21" s="166"/>
      <c r="B21" s="175"/>
      <c r="C21" s="443" t="s">
        <v>1</v>
      </c>
      <c r="D21" s="443"/>
      <c r="E21" s="443"/>
      <c r="F21" s="445"/>
      <c r="G21" s="441" t="s">
        <v>404</v>
      </c>
      <c r="H21" s="442"/>
      <c r="I21" s="442"/>
      <c r="J21" s="442"/>
      <c r="K21" s="442"/>
      <c r="L21" s="442"/>
      <c r="M21" s="165"/>
      <c r="N21" s="169"/>
      <c r="O21" s="26"/>
      <c r="P21" s="35"/>
      <c r="Q21" s="35"/>
      <c r="R21" s="35"/>
      <c r="S21" s="48"/>
      <c r="T21" s="35"/>
    </row>
    <row r="22" spans="1:20" s="27" customFormat="1" ht="18" customHeight="1" x14ac:dyDescent="0.25">
      <c r="A22" s="166"/>
      <c r="B22" s="175"/>
      <c r="C22" s="185"/>
      <c r="D22" s="185"/>
      <c r="E22" s="185"/>
      <c r="F22" s="185"/>
      <c r="G22" s="185"/>
      <c r="H22" s="185"/>
      <c r="I22" s="185"/>
      <c r="J22" s="185"/>
      <c r="K22" s="185"/>
      <c r="L22" s="185"/>
      <c r="M22" s="185"/>
      <c r="N22" s="169"/>
      <c r="O22" s="26"/>
      <c r="P22" s="35"/>
      <c r="Q22" s="35"/>
      <c r="R22" s="35"/>
      <c r="S22" s="48"/>
      <c r="T22" s="35"/>
    </row>
    <row r="23" spans="1:20" s="27" customFormat="1" ht="20" x14ac:dyDescent="0.25">
      <c r="A23" s="166"/>
      <c r="B23" s="175">
        <v>2</v>
      </c>
      <c r="C23" s="175" t="s">
        <v>82</v>
      </c>
      <c r="D23" s="175"/>
      <c r="E23" s="175"/>
      <c r="F23" s="165"/>
      <c r="G23" s="165"/>
      <c r="H23" s="186"/>
      <c r="I23" s="165"/>
      <c r="J23" s="165"/>
      <c r="K23" s="165"/>
      <c r="L23" s="165"/>
      <c r="M23" s="165"/>
      <c r="N23" s="169"/>
      <c r="O23" s="26"/>
      <c r="P23" s="35"/>
      <c r="Q23" s="35"/>
      <c r="R23" s="35"/>
      <c r="S23" s="48"/>
      <c r="T23" s="35"/>
    </row>
    <row r="24" spans="1:20" s="27" customFormat="1" ht="20.149999999999999" customHeight="1" x14ac:dyDescent="0.25">
      <c r="A24" s="166"/>
      <c r="B24" s="175"/>
      <c r="C24" s="165" t="s">
        <v>37</v>
      </c>
      <c r="D24" s="165"/>
      <c r="E24" s="382"/>
      <c r="F24" s="382"/>
      <c r="G24" s="382"/>
      <c r="H24" s="382"/>
      <c r="I24" s="382"/>
      <c r="J24" s="382"/>
      <c r="K24" s="382"/>
      <c r="L24" s="382"/>
      <c r="M24" s="165"/>
      <c r="N24" s="169"/>
      <c r="O24" s="26"/>
      <c r="P24" s="35"/>
      <c r="Q24" s="35"/>
      <c r="R24" s="35"/>
      <c r="S24" s="48"/>
      <c r="T24" s="35"/>
    </row>
    <row r="25" spans="1:20" s="27" customFormat="1" ht="20.149999999999999" customHeight="1" x14ac:dyDescent="0.25">
      <c r="A25" s="166"/>
      <c r="B25" s="175"/>
      <c r="C25" s="165" t="s">
        <v>59</v>
      </c>
      <c r="D25" s="165"/>
      <c r="E25" s="382"/>
      <c r="F25" s="382"/>
      <c r="G25" s="382"/>
      <c r="H25" s="382"/>
      <c r="I25" s="382"/>
      <c r="J25" s="382"/>
      <c r="K25" s="382"/>
      <c r="L25" s="382"/>
      <c r="M25" s="165"/>
      <c r="N25" s="169"/>
      <c r="O25" s="26"/>
      <c r="P25" s="35"/>
      <c r="Q25" s="35"/>
      <c r="R25" s="35"/>
      <c r="S25" s="48"/>
      <c r="T25" s="35"/>
    </row>
    <row r="26" spans="1:20" s="27" customFormat="1" ht="20.149999999999999" customHeight="1" x14ac:dyDescent="0.25">
      <c r="A26" s="166"/>
      <c r="B26" s="175"/>
      <c r="C26" s="165" t="s">
        <v>39</v>
      </c>
      <c r="D26" s="165"/>
      <c r="E26" s="382"/>
      <c r="F26" s="382"/>
      <c r="G26" s="382"/>
      <c r="H26" s="382"/>
      <c r="I26" s="382"/>
      <c r="J26" s="382"/>
      <c r="K26" s="382"/>
      <c r="L26" s="382"/>
      <c r="M26" s="165"/>
      <c r="N26" s="169"/>
      <c r="O26" s="26"/>
      <c r="P26" s="35"/>
      <c r="Q26" s="35"/>
      <c r="R26" s="35"/>
      <c r="S26" s="48"/>
      <c r="T26" s="35"/>
    </row>
    <row r="27" spans="1:20" s="27" customFormat="1" ht="20.149999999999999" customHeight="1" x14ac:dyDescent="0.25">
      <c r="A27" s="166"/>
      <c r="B27" s="175"/>
      <c r="C27" s="165" t="s">
        <v>79</v>
      </c>
      <c r="D27" s="187"/>
      <c r="E27" s="382"/>
      <c r="F27" s="382"/>
      <c r="G27" s="382"/>
      <c r="H27" s="382"/>
      <c r="I27" s="382"/>
      <c r="J27" s="382"/>
      <c r="K27" s="382"/>
      <c r="L27" s="382"/>
      <c r="M27" s="165"/>
      <c r="N27" s="169"/>
      <c r="O27" s="26"/>
      <c r="P27" s="35"/>
      <c r="Q27" s="35"/>
      <c r="R27" s="35"/>
      <c r="S27" s="48"/>
      <c r="T27" s="35"/>
    </row>
    <row r="28" spans="1:20" s="27" customFormat="1" ht="28.5" customHeight="1" x14ac:dyDescent="0.25">
      <c r="A28" s="166"/>
      <c r="B28" s="175"/>
      <c r="C28" s="412" t="s">
        <v>160</v>
      </c>
      <c r="D28" s="432"/>
      <c r="E28" s="382"/>
      <c r="F28" s="382"/>
      <c r="G28" s="382"/>
      <c r="H28" s="382"/>
      <c r="I28" s="382"/>
      <c r="J28" s="382"/>
      <c r="K28" s="382"/>
      <c r="L28" s="382"/>
      <c r="M28" s="165"/>
      <c r="N28" s="169"/>
      <c r="O28" s="26"/>
      <c r="P28" s="35"/>
      <c r="Q28" s="35"/>
      <c r="R28" s="35"/>
      <c r="S28" s="48"/>
      <c r="T28" s="35"/>
    </row>
    <row r="29" spans="1:20" s="27" customFormat="1" ht="14.25" customHeight="1" x14ac:dyDescent="0.25">
      <c r="A29" s="166"/>
      <c r="B29" s="175"/>
      <c r="C29" s="165"/>
      <c r="D29" s="165"/>
      <c r="E29" s="165"/>
      <c r="F29" s="190"/>
      <c r="G29" s="190"/>
      <c r="H29" s="190"/>
      <c r="I29" s="190"/>
      <c r="J29" s="190"/>
      <c r="K29" s="190"/>
      <c r="L29" s="190"/>
      <c r="M29" s="165"/>
      <c r="N29" s="169"/>
      <c r="O29" s="26"/>
      <c r="P29" s="35"/>
      <c r="Q29" s="35"/>
      <c r="R29" s="35"/>
      <c r="S29" s="48"/>
      <c r="T29" s="35"/>
    </row>
    <row r="30" spans="1:20" s="27" customFormat="1" ht="23.25" customHeight="1" x14ac:dyDescent="0.25">
      <c r="A30" s="166"/>
      <c r="B30" s="175">
        <v>3</v>
      </c>
      <c r="C30" s="175" t="s">
        <v>27</v>
      </c>
      <c r="D30" s="165"/>
      <c r="E30" s="165"/>
      <c r="F30" s="165"/>
      <c r="G30" s="165"/>
      <c r="H30" s="165"/>
      <c r="I30" s="165"/>
      <c r="J30" s="165"/>
      <c r="K30" s="165"/>
      <c r="L30" s="165"/>
      <c r="M30" s="165"/>
      <c r="N30" s="169"/>
      <c r="O30" s="26"/>
      <c r="P30" s="35"/>
      <c r="Q30" s="35"/>
      <c r="R30" s="35"/>
      <c r="S30" s="48"/>
      <c r="T30" s="35"/>
    </row>
    <row r="31" spans="1:20" s="27" customFormat="1" ht="15.75" customHeight="1" x14ac:dyDescent="0.25">
      <c r="A31" s="166"/>
      <c r="B31" s="175"/>
      <c r="C31" s="412" t="s">
        <v>128</v>
      </c>
      <c r="D31" s="412"/>
      <c r="E31" s="391"/>
      <c r="F31" s="391"/>
      <c r="G31" s="391"/>
      <c r="H31" s="391"/>
      <c r="I31" s="391"/>
      <c r="J31" s="391"/>
      <c r="K31" s="391"/>
      <c r="L31" s="391"/>
      <c r="M31" s="188"/>
      <c r="N31" s="169"/>
      <c r="O31" s="26"/>
      <c r="P31" s="35"/>
      <c r="Q31" s="35"/>
      <c r="R31" s="35"/>
      <c r="S31" s="67"/>
      <c r="T31" s="35"/>
    </row>
    <row r="32" spans="1:20" s="27" customFormat="1" ht="31.5" customHeight="1" x14ac:dyDescent="0.25">
      <c r="A32" s="166"/>
      <c r="B32" s="175"/>
      <c r="C32" s="449" t="s">
        <v>243</v>
      </c>
      <c r="D32" s="391"/>
      <c r="E32" s="391"/>
      <c r="F32" s="391"/>
      <c r="G32" s="391"/>
      <c r="H32" s="391"/>
      <c r="I32" s="391"/>
      <c r="J32" s="391"/>
      <c r="K32" s="391"/>
      <c r="L32" s="391"/>
      <c r="M32" s="188"/>
      <c r="N32" s="169"/>
      <c r="O32" s="26"/>
      <c r="P32" s="35"/>
      <c r="Q32" s="35"/>
      <c r="R32" s="35"/>
      <c r="S32" s="67"/>
      <c r="T32" s="35"/>
    </row>
    <row r="33" spans="1:20" s="27" customFormat="1" ht="13.5" customHeight="1" x14ac:dyDescent="0.25">
      <c r="A33" s="166"/>
      <c r="B33" s="175"/>
      <c r="C33" s="191"/>
      <c r="D33" s="165"/>
      <c r="E33" s="165"/>
      <c r="F33" s="165"/>
      <c r="G33" s="165"/>
      <c r="H33" s="165"/>
      <c r="I33" s="165"/>
      <c r="J33" s="165"/>
      <c r="K33" s="165"/>
      <c r="L33" s="165"/>
      <c r="M33" s="165"/>
      <c r="N33" s="169"/>
      <c r="O33" s="26"/>
      <c r="P33" s="35"/>
      <c r="Q33" s="35"/>
      <c r="R33" s="35"/>
      <c r="S33" s="68"/>
      <c r="T33" s="35"/>
    </row>
    <row r="34" spans="1:20" s="27" customFormat="1" ht="12.75" customHeight="1" x14ac:dyDescent="0.25">
      <c r="A34" s="166"/>
      <c r="B34" s="175"/>
      <c r="C34" s="165" t="s">
        <v>129</v>
      </c>
      <c r="D34" s="165"/>
      <c r="E34" s="192"/>
      <c r="F34" s="165"/>
      <c r="G34" s="165"/>
      <c r="H34" s="165"/>
      <c r="I34" s="165"/>
      <c r="J34" s="165"/>
      <c r="K34" s="165"/>
      <c r="L34" s="165"/>
      <c r="M34" s="188"/>
      <c r="N34" s="169"/>
      <c r="O34" s="26"/>
      <c r="P34" s="35"/>
      <c r="Q34" s="35"/>
      <c r="R34" s="35"/>
      <c r="S34" s="68"/>
      <c r="T34" s="35"/>
    </row>
    <row r="35" spans="1:20" s="27" customFormat="1" ht="20.25" customHeight="1" x14ac:dyDescent="0.25">
      <c r="A35" s="166"/>
      <c r="B35" s="175"/>
      <c r="C35" s="447"/>
      <c r="D35" s="447"/>
      <c r="E35" s="450" t="s">
        <v>53</v>
      </c>
      <c r="F35" s="451"/>
      <c r="G35" s="452"/>
      <c r="H35" s="452"/>
      <c r="I35" s="452"/>
      <c r="J35" s="452"/>
      <c r="K35" s="452"/>
      <c r="L35" s="452"/>
      <c r="M35" s="189"/>
      <c r="N35" s="169"/>
      <c r="O35" s="26"/>
      <c r="P35" s="35"/>
      <c r="Q35" s="35"/>
      <c r="R35" s="35"/>
      <c r="S35" s="67"/>
      <c r="T35" s="35"/>
    </row>
    <row r="36" spans="1:20" s="27" customFormat="1" ht="47.25" customHeight="1" x14ac:dyDescent="0.25">
      <c r="A36" s="166"/>
      <c r="B36" s="175"/>
      <c r="C36" s="165"/>
      <c r="D36" s="165"/>
      <c r="E36" s="450" t="s">
        <v>49</v>
      </c>
      <c r="F36" s="451"/>
      <c r="G36" s="453" t="s">
        <v>80</v>
      </c>
      <c r="H36" s="454"/>
      <c r="I36" s="454"/>
      <c r="J36" s="454"/>
      <c r="K36" s="454"/>
      <c r="L36" s="455"/>
      <c r="M36" s="188"/>
      <c r="N36" s="169"/>
      <c r="O36" s="26"/>
      <c r="P36" s="35"/>
      <c r="Q36" s="35"/>
      <c r="R36" s="35"/>
      <c r="S36" s="68"/>
      <c r="T36" s="35"/>
    </row>
    <row r="37" spans="1:20" s="27" customFormat="1" ht="20.25" customHeight="1" x14ac:dyDescent="0.25">
      <c r="A37" s="166"/>
      <c r="B37" s="175"/>
      <c r="C37" s="165"/>
      <c r="D37" s="165"/>
      <c r="E37" s="165"/>
      <c r="F37" s="165"/>
      <c r="G37" s="456" t="s">
        <v>57</v>
      </c>
      <c r="H37" s="456"/>
      <c r="I37" s="456"/>
      <c r="J37" s="456"/>
      <c r="K37" s="456"/>
      <c r="L37" s="456"/>
      <c r="M37" s="188"/>
      <c r="N37" s="169"/>
      <c r="O37" s="26"/>
      <c r="P37" s="35"/>
      <c r="Q37" s="35"/>
      <c r="R37" s="35"/>
      <c r="S37" s="68"/>
      <c r="T37" s="35"/>
    </row>
    <row r="38" spans="1:20" s="27" customFormat="1" ht="20.25" customHeight="1" x14ac:dyDescent="0.25">
      <c r="A38" s="166"/>
      <c r="B38" s="175"/>
      <c r="C38" s="165"/>
      <c r="D38" s="165"/>
      <c r="E38" s="165"/>
      <c r="F38" s="165"/>
      <c r="G38" s="165"/>
      <c r="H38" s="187" t="s">
        <v>58</v>
      </c>
      <c r="I38" s="187"/>
      <c r="J38" s="187"/>
      <c r="K38" s="187"/>
      <c r="L38" s="187"/>
      <c r="M38" s="188"/>
      <c r="N38" s="169"/>
      <c r="O38" s="26"/>
      <c r="P38" s="35"/>
      <c r="Q38" s="35"/>
      <c r="R38" s="35"/>
      <c r="S38" s="68"/>
      <c r="T38" s="35"/>
    </row>
    <row r="39" spans="1:20" s="27" customFormat="1" ht="11.25" customHeight="1" x14ac:dyDescent="0.25">
      <c r="A39" s="166"/>
      <c r="B39" s="175"/>
      <c r="C39" s="165"/>
      <c r="D39" s="165"/>
      <c r="E39" s="165"/>
      <c r="F39" s="165"/>
      <c r="G39" s="165"/>
      <c r="H39" s="187"/>
      <c r="I39" s="187"/>
      <c r="J39" s="187"/>
      <c r="K39" s="187"/>
      <c r="L39" s="187"/>
      <c r="M39" s="188"/>
      <c r="N39" s="169"/>
      <c r="O39" s="26"/>
      <c r="P39" s="35"/>
      <c r="Q39" s="35"/>
      <c r="R39" s="35"/>
      <c r="S39" s="68"/>
      <c r="T39" s="35"/>
    </row>
    <row r="40" spans="1:20" s="27" customFormat="1" ht="20.25" customHeight="1" x14ac:dyDescent="0.25">
      <c r="A40" s="166"/>
      <c r="B40" s="175"/>
      <c r="C40" s="165"/>
      <c r="D40" s="165"/>
      <c r="E40" s="165"/>
      <c r="F40" s="165"/>
      <c r="G40" s="165"/>
      <c r="H40" s="187" t="s">
        <v>4</v>
      </c>
      <c r="I40" s="165"/>
      <c r="J40" s="165"/>
      <c r="K40" s="165"/>
      <c r="L40" s="165"/>
      <c r="M40" s="188"/>
      <c r="N40" s="169"/>
      <c r="O40" s="26"/>
      <c r="P40" s="35"/>
      <c r="Q40" s="35"/>
      <c r="R40" s="35"/>
      <c r="S40" s="68"/>
      <c r="T40" s="35"/>
    </row>
    <row r="41" spans="1:20" s="27" customFormat="1" ht="12" customHeight="1" x14ac:dyDescent="0.25">
      <c r="A41" s="166"/>
      <c r="B41" s="175"/>
      <c r="C41" s="165"/>
      <c r="D41" s="165"/>
      <c r="E41" s="165"/>
      <c r="F41" s="165"/>
      <c r="G41" s="165"/>
      <c r="H41" s="187"/>
      <c r="I41" s="165"/>
      <c r="J41" s="165"/>
      <c r="K41" s="165"/>
      <c r="L41" s="165"/>
      <c r="M41" s="188"/>
      <c r="N41" s="169"/>
      <c r="O41" s="26"/>
      <c r="P41" s="35"/>
      <c r="Q41" s="35"/>
      <c r="R41" s="35"/>
      <c r="S41" s="68"/>
      <c r="T41" s="35"/>
    </row>
    <row r="42" spans="1:20" s="27" customFormat="1" ht="17.25" customHeight="1" x14ac:dyDescent="0.25">
      <c r="A42" s="166"/>
      <c r="B42" s="175"/>
      <c r="C42" s="412" t="s">
        <v>127</v>
      </c>
      <c r="D42" s="412"/>
      <c r="E42" s="391"/>
      <c r="F42" s="391"/>
      <c r="G42" s="391"/>
      <c r="H42" s="391"/>
      <c r="I42" s="391"/>
      <c r="J42" s="391"/>
      <c r="K42" s="391"/>
      <c r="L42" s="391"/>
      <c r="M42" s="165"/>
      <c r="N42" s="169"/>
      <c r="O42" s="26"/>
      <c r="P42" s="35"/>
      <c r="Q42" s="35"/>
      <c r="R42" s="35"/>
      <c r="S42" s="68"/>
      <c r="T42" s="35"/>
    </row>
    <row r="43" spans="1:20" s="27" customFormat="1" ht="45.75" customHeight="1" x14ac:dyDescent="0.25">
      <c r="A43" s="166"/>
      <c r="B43" s="175"/>
      <c r="C43" s="449" t="s">
        <v>242</v>
      </c>
      <c r="D43" s="457"/>
      <c r="E43" s="457"/>
      <c r="F43" s="457"/>
      <c r="G43" s="457"/>
      <c r="H43" s="457"/>
      <c r="I43" s="457"/>
      <c r="J43" s="457"/>
      <c r="K43" s="457"/>
      <c r="L43" s="457"/>
      <c r="M43" s="165"/>
      <c r="N43" s="169"/>
      <c r="O43" s="26"/>
      <c r="P43" s="35"/>
      <c r="Q43" s="35"/>
      <c r="R43" s="35"/>
      <c r="S43" s="68"/>
      <c r="T43" s="35"/>
    </row>
    <row r="44" spans="1:20" s="27" customFormat="1" ht="16.5" customHeight="1" x14ac:dyDescent="0.25">
      <c r="A44" s="166"/>
      <c r="B44" s="365"/>
      <c r="C44" s="363"/>
      <c r="D44" s="364"/>
      <c r="E44" s="364"/>
      <c r="F44" s="364"/>
      <c r="G44" s="364"/>
      <c r="H44" s="364"/>
      <c r="I44" s="364"/>
      <c r="J44" s="364"/>
      <c r="K44" s="364"/>
      <c r="L44" s="364"/>
      <c r="M44" s="362"/>
      <c r="N44" s="169"/>
      <c r="O44" s="26"/>
      <c r="P44" s="35"/>
      <c r="Q44" s="35"/>
      <c r="R44" s="35"/>
      <c r="S44" s="68"/>
      <c r="T44" s="35"/>
    </row>
    <row r="45" spans="1:20" s="27" customFormat="1" ht="10" customHeight="1" x14ac:dyDescent="0.25">
      <c r="A45" s="166"/>
      <c r="B45" s="368"/>
      <c r="C45" s="448"/>
      <c r="D45" s="448"/>
      <c r="E45" s="448"/>
      <c r="F45" s="448"/>
      <c r="G45" s="448"/>
      <c r="H45" s="448"/>
      <c r="I45" s="448"/>
      <c r="J45" s="448"/>
      <c r="K45" s="448"/>
      <c r="L45" s="448"/>
      <c r="M45" s="362"/>
      <c r="N45" s="169"/>
      <c r="O45" s="26"/>
      <c r="P45" s="35"/>
      <c r="Q45" s="35"/>
      <c r="R45" s="35"/>
      <c r="S45" s="68"/>
      <c r="T45" s="35"/>
    </row>
    <row r="46" spans="1:20" s="27" customFormat="1" ht="10" customHeight="1" x14ac:dyDescent="0.25">
      <c r="A46" s="166"/>
      <c r="B46" s="175"/>
      <c r="C46" s="175"/>
      <c r="D46" s="175"/>
      <c r="E46" s="175"/>
      <c r="F46" s="175"/>
      <c r="G46" s="165"/>
      <c r="H46" s="165"/>
      <c r="I46" s="165"/>
      <c r="J46" s="165"/>
      <c r="K46" s="165"/>
      <c r="L46" s="165"/>
      <c r="M46" s="165"/>
      <c r="N46" s="169"/>
      <c r="O46" s="26"/>
      <c r="P46" s="35"/>
      <c r="Q46" s="35"/>
      <c r="R46" s="35"/>
      <c r="S46" s="48"/>
      <c r="T46" s="35"/>
    </row>
    <row r="47" spans="1:20" s="27" customFormat="1" ht="10" customHeight="1" x14ac:dyDescent="0.25">
      <c r="A47" s="166"/>
      <c r="B47" s="366"/>
      <c r="C47" s="366"/>
      <c r="D47" s="366"/>
      <c r="E47" s="366"/>
      <c r="F47" s="366"/>
      <c r="G47" s="367"/>
      <c r="H47" s="367"/>
      <c r="I47" s="367"/>
      <c r="J47" s="367"/>
      <c r="K47" s="367"/>
      <c r="L47" s="367"/>
      <c r="M47" s="367"/>
      <c r="N47" s="169"/>
      <c r="O47" s="26"/>
      <c r="P47" s="35"/>
      <c r="Q47" s="35"/>
      <c r="R47" s="35"/>
      <c r="S47" s="48"/>
      <c r="T47" s="35"/>
    </row>
    <row r="48" spans="1:20" s="27" customFormat="1" ht="20" x14ac:dyDescent="0.25">
      <c r="A48" s="166"/>
      <c r="B48" s="175">
        <v>4</v>
      </c>
      <c r="C48" s="175" t="s">
        <v>83</v>
      </c>
      <c r="D48" s="175"/>
      <c r="E48" s="175"/>
      <c r="F48" s="175"/>
      <c r="G48" s="175"/>
      <c r="H48" s="165"/>
      <c r="I48" s="165"/>
      <c r="J48" s="165"/>
      <c r="K48" s="165"/>
      <c r="L48" s="165"/>
      <c r="M48" s="165"/>
      <c r="N48" s="169"/>
      <c r="O48" s="26"/>
      <c r="P48" s="35"/>
      <c r="Q48" s="35"/>
      <c r="R48" s="35"/>
      <c r="S48" s="48"/>
      <c r="T48" s="35"/>
    </row>
    <row r="49" spans="1:20" s="27" customFormat="1" ht="20.149999999999999" customHeight="1" x14ac:dyDescent="0.25">
      <c r="A49" s="166"/>
      <c r="B49" s="175"/>
      <c r="C49" s="165" t="s">
        <v>37</v>
      </c>
      <c r="D49" s="165"/>
      <c r="E49" s="382"/>
      <c r="F49" s="382"/>
      <c r="G49" s="382"/>
      <c r="H49" s="382"/>
      <c r="I49" s="382"/>
      <c r="J49" s="382"/>
      <c r="K49" s="382"/>
      <c r="L49" s="382"/>
      <c r="M49" s="165"/>
      <c r="N49" s="169"/>
      <c r="O49" s="26"/>
      <c r="P49" s="35"/>
      <c r="Q49" s="35"/>
      <c r="R49" s="35"/>
      <c r="S49" s="48"/>
      <c r="T49" s="35"/>
    </row>
    <row r="50" spans="1:20" s="27" customFormat="1" ht="20.149999999999999" customHeight="1" x14ac:dyDescent="0.25">
      <c r="A50" s="166"/>
      <c r="B50" s="175"/>
      <c r="C50" s="165" t="s">
        <v>59</v>
      </c>
      <c r="D50" s="165"/>
      <c r="E50" s="382"/>
      <c r="F50" s="382"/>
      <c r="G50" s="382"/>
      <c r="H50" s="382"/>
      <c r="I50" s="382"/>
      <c r="J50" s="382"/>
      <c r="K50" s="382"/>
      <c r="L50" s="382"/>
      <c r="M50" s="165"/>
      <c r="N50" s="169"/>
      <c r="O50" s="26"/>
      <c r="P50" s="35"/>
      <c r="Q50" s="35"/>
      <c r="R50" s="35"/>
      <c r="S50" s="48"/>
      <c r="T50" s="35"/>
    </row>
    <row r="51" spans="1:20" s="27" customFormat="1" ht="20.149999999999999" customHeight="1" x14ac:dyDescent="0.25">
      <c r="A51" s="166"/>
      <c r="B51" s="175"/>
      <c r="C51" s="165" t="s">
        <v>39</v>
      </c>
      <c r="D51" s="165"/>
      <c r="E51" s="382"/>
      <c r="F51" s="382"/>
      <c r="G51" s="382"/>
      <c r="H51" s="382"/>
      <c r="I51" s="382"/>
      <c r="J51" s="382"/>
      <c r="K51" s="382"/>
      <c r="L51" s="382"/>
      <c r="M51" s="165"/>
      <c r="N51" s="169"/>
      <c r="O51" s="26"/>
      <c r="P51" s="35"/>
      <c r="Q51" s="35"/>
      <c r="R51" s="35"/>
      <c r="S51" s="48"/>
      <c r="T51" s="35"/>
    </row>
    <row r="52" spans="1:20" s="27" customFormat="1" ht="20.149999999999999" customHeight="1" x14ac:dyDescent="0.25">
      <c r="A52" s="166"/>
      <c r="B52" s="175"/>
      <c r="C52" s="165"/>
      <c r="D52" s="165"/>
      <c r="E52" s="165"/>
      <c r="F52" s="165"/>
      <c r="G52" s="165"/>
      <c r="H52" s="165"/>
      <c r="I52" s="165"/>
      <c r="J52" s="165"/>
      <c r="K52" s="165"/>
      <c r="L52" s="165"/>
      <c r="M52" s="165"/>
      <c r="N52" s="169"/>
      <c r="O52" s="26"/>
      <c r="P52" s="35"/>
      <c r="Q52" s="35"/>
      <c r="R52" s="35"/>
      <c r="S52" s="48"/>
      <c r="T52" s="35"/>
    </row>
    <row r="53" spans="1:20" s="27" customFormat="1" ht="20.149999999999999" customHeight="1" x14ac:dyDescent="0.25">
      <c r="A53" s="166"/>
      <c r="B53" s="175"/>
      <c r="C53" s="165"/>
      <c r="D53" s="165"/>
      <c r="E53" s="165"/>
      <c r="F53" s="165"/>
      <c r="G53" s="165"/>
      <c r="H53" s="165"/>
      <c r="I53" s="165"/>
      <c r="J53" s="165"/>
      <c r="K53" s="165"/>
      <c r="L53" s="165"/>
      <c r="M53" s="165"/>
      <c r="N53" s="169"/>
      <c r="O53" s="26"/>
      <c r="P53" s="35"/>
      <c r="Q53" s="35"/>
      <c r="R53" s="35"/>
      <c r="S53" s="48"/>
      <c r="T53" s="35"/>
    </row>
    <row r="54" spans="1:20" s="27" customFormat="1" ht="22.5" customHeight="1" x14ac:dyDescent="0.25">
      <c r="A54" s="166"/>
      <c r="B54" s="175">
        <v>5</v>
      </c>
      <c r="C54" s="175" t="s">
        <v>111</v>
      </c>
      <c r="D54" s="175"/>
      <c r="E54" s="175"/>
      <c r="F54" s="175"/>
      <c r="G54" s="175"/>
      <c r="H54" s="165"/>
      <c r="I54" s="165"/>
      <c r="J54" s="165"/>
      <c r="K54" s="165"/>
      <c r="L54" s="165"/>
      <c r="M54" s="165"/>
      <c r="N54" s="169"/>
      <c r="O54" s="26"/>
      <c r="P54" s="35"/>
      <c r="Q54" s="35"/>
      <c r="R54" s="35"/>
      <c r="S54" s="48"/>
      <c r="T54" s="35"/>
    </row>
    <row r="55" spans="1:20" s="29" customFormat="1" ht="20.149999999999999" customHeight="1" x14ac:dyDescent="0.25">
      <c r="A55" s="166"/>
      <c r="B55" s="166"/>
      <c r="C55" s="386"/>
      <c r="D55" s="386"/>
      <c r="E55" s="386"/>
      <c r="F55" s="386"/>
      <c r="G55" s="386"/>
      <c r="H55" s="386"/>
      <c r="I55" s="386"/>
      <c r="J55" s="386"/>
      <c r="K55" s="386"/>
      <c r="L55" s="386"/>
      <c r="M55" s="193"/>
      <c r="N55" s="194"/>
      <c r="O55" s="28"/>
      <c r="P55" s="37"/>
      <c r="Q55" s="37"/>
      <c r="R55" s="37"/>
      <c r="S55" s="50"/>
      <c r="T55" s="37"/>
    </row>
    <row r="56" spans="1:20" s="29" customFormat="1" ht="20.149999999999999" customHeight="1" x14ac:dyDescent="0.25">
      <c r="A56" s="166"/>
      <c r="B56" s="166"/>
      <c r="C56" s="386"/>
      <c r="D56" s="386"/>
      <c r="E56" s="386"/>
      <c r="F56" s="386"/>
      <c r="G56" s="386"/>
      <c r="H56" s="386"/>
      <c r="I56" s="386"/>
      <c r="J56" s="386"/>
      <c r="K56" s="386"/>
      <c r="L56" s="386"/>
      <c r="M56" s="193"/>
      <c r="N56" s="194"/>
      <c r="O56" s="28"/>
      <c r="P56" s="37"/>
      <c r="Q56" s="37"/>
      <c r="R56" s="37"/>
      <c r="S56" s="50"/>
      <c r="T56" s="37"/>
    </row>
    <row r="57" spans="1:20" s="29" customFormat="1" ht="20.149999999999999" customHeight="1" x14ac:dyDescent="0.25">
      <c r="A57" s="166"/>
      <c r="B57" s="166"/>
      <c r="C57" s="386"/>
      <c r="D57" s="386"/>
      <c r="E57" s="386"/>
      <c r="F57" s="386"/>
      <c r="G57" s="386"/>
      <c r="H57" s="386"/>
      <c r="I57" s="386"/>
      <c r="J57" s="386"/>
      <c r="K57" s="386"/>
      <c r="L57" s="386"/>
      <c r="M57" s="193"/>
      <c r="N57" s="194"/>
      <c r="O57" s="28"/>
      <c r="P57" s="37"/>
      <c r="Q57" s="37"/>
      <c r="R57" s="37"/>
      <c r="S57" s="50"/>
      <c r="T57" s="37"/>
    </row>
    <row r="58" spans="1:20" s="29" customFormat="1" ht="20.149999999999999" customHeight="1" x14ac:dyDescent="0.25">
      <c r="A58" s="166"/>
      <c r="B58" s="166"/>
      <c r="C58" s="386"/>
      <c r="D58" s="386"/>
      <c r="E58" s="386"/>
      <c r="F58" s="386"/>
      <c r="G58" s="386"/>
      <c r="H58" s="386"/>
      <c r="I58" s="386"/>
      <c r="J58" s="386"/>
      <c r="K58" s="386"/>
      <c r="L58" s="386"/>
      <c r="M58" s="193"/>
      <c r="N58" s="194"/>
      <c r="O58" s="28"/>
      <c r="P58" s="37"/>
      <c r="Q58" s="37"/>
      <c r="R58" s="37"/>
      <c r="S58" s="50"/>
      <c r="T58" s="37"/>
    </row>
    <row r="59" spans="1:20" s="29" customFormat="1" ht="20.149999999999999" customHeight="1" x14ac:dyDescent="0.25">
      <c r="A59" s="166"/>
      <c r="B59" s="166"/>
      <c r="C59" s="386"/>
      <c r="D59" s="386"/>
      <c r="E59" s="386"/>
      <c r="F59" s="386"/>
      <c r="G59" s="386"/>
      <c r="H59" s="386"/>
      <c r="I59" s="386"/>
      <c r="J59" s="386"/>
      <c r="K59" s="386"/>
      <c r="L59" s="386"/>
      <c r="M59" s="193"/>
      <c r="N59" s="194"/>
      <c r="O59" s="28"/>
      <c r="P59" s="37"/>
      <c r="Q59" s="37"/>
      <c r="R59" s="37"/>
      <c r="S59" s="50"/>
      <c r="T59" s="37"/>
    </row>
    <row r="60" spans="1:20" s="29" customFormat="1" ht="20.149999999999999" customHeight="1" x14ac:dyDescent="0.25">
      <c r="A60" s="166"/>
      <c r="B60" s="166"/>
      <c r="C60" s="386"/>
      <c r="D60" s="386"/>
      <c r="E60" s="386"/>
      <c r="F60" s="386"/>
      <c r="G60" s="386"/>
      <c r="H60" s="386"/>
      <c r="I60" s="386"/>
      <c r="J60" s="386"/>
      <c r="K60" s="386"/>
      <c r="L60" s="386"/>
      <c r="M60" s="193"/>
      <c r="N60" s="194"/>
      <c r="O60" s="28"/>
      <c r="P60" s="37"/>
      <c r="Q60" s="37"/>
      <c r="R60" s="37"/>
      <c r="S60" s="50"/>
      <c r="T60" s="37"/>
    </row>
    <row r="61" spans="1:20" s="29" customFormat="1" ht="20.149999999999999" customHeight="1" x14ac:dyDescent="0.25">
      <c r="A61" s="166"/>
      <c r="B61" s="166"/>
      <c r="C61" s="386"/>
      <c r="D61" s="386"/>
      <c r="E61" s="386"/>
      <c r="F61" s="386"/>
      <c r="G61" s="386"/>
      <c r="H61" s="386"/>
      <c r="I61" s="386"/>
      <c r="J61" s="386"/>
      <c r="K61" s="386"/>
      <c r="L61" s="386"/>
      <c r="M61" s="193"/>
      <c r="N61" s="194"/>
      <c r="O61" s="28"/>
      <c r="P61" s="37"/>
      <c r="Q61" s="37"/>
      <c r="R61" s="37"/>
      <c r="S61" s="50"/>
      <c r="T61" s="37"/>
    </row>
    <row r="62" spans="1:20" s="29" customFormat="1" ht="20.149999999999999" customHeight="1" x14ac:dyDescent="0.25">
      <c r="A62" s="166"/>
      <c r="B62" s="166"/>
      <c r="C62" s="386"/>
      <c r="D62" s="386"/>
      <c r="E62" s="386"/>
      <c r="F62" s="386"/>
      <c r="G62" s="386"/>
      <c r="H62" s="386"/>
      <c r="I62" s="386"/>
      <c r="J62" s="386"/>
      <c r="K62" s="386"/>
      <c r="L62" s="386"/>
      <c r="M62" s="193"/>
      <c r="N62" s="194"/>
      <c r="O62" s="28"/>
      <c r="P62" s="37"/>
      <c r="Q62" s="37"/>
      <c r="R62" s="37"/>
      <c r="S62" s="50"/>
      <c r="T62" s="37"/>
    </row>
    <row r="63" spans="1:20" s="29" customFormat="1" ht="20.149999999999999" customHeight="1" x14ac:dyDescent="0.25">
      <c r="A63" s="166"/>
      <c r="B63" s="166"/>
      <c r="C63" s="386"/>
      <c r="D63" s="386"/>
      <c r="E63" s="386"/>
      <c r="F63" s="386"/>
      <c r="G63" s="386"/>
      <c r="H63" s="386"/>
      <c r="I63" s="386"/>
      <c r="J63" s="386"/>
      <c r="K63" s="386"/>
      <c r="L63" s="386"/>
      <c r="M63" s="193"/>
      <c r="N63" s="194"/>
      <c r="O63" s="28"/>
      <c r="P63" s="37"/>
      <c r="Q63" s="37"/>
      <c r="R63" s="37"/>
      <c r="S63" s="50"/>
      <c r="T63" s="37"/>
    </row>
    <row r="64" spans="1:20" s="27" customFormat="1" ht="20" x14ac:dyDescent="0.25">
      <c r="A64" s="166"/>
      <c r="B64" s="175"/>
      <c r="C64" s="165"/>
      <c r="D64" s="165"/>
      <c r="E64" s="446"/>
      <c r="F64" s="446"/>
      <c r="G64" s="446"/>
      <c r="H64" s="446"/>
      <c r="I64" s="447"/>
      <c r="J64" s="165"/>
      <c r="K64" s="165"/>
      <c r="L64" s="165"/>
      <c r="M64" s="165"/>
      <c r="N64" s="169"/>
      <c r="O64" s="26"/>
      <c r="P64" s="35"/>
      <c r="Q64" s="35"/>
      <c r="R64" s="35"/>
      <c r="S64" s="48"/>
      <c r="T64" s="35"/>
    </row>
    <row r="65" spans="1:20" s="29" customFormat="1" ht="31.5" customHeight="1" x14ac:dyDescent="0.25">
      <c r="A65" s="166"/>
      <c r="B65" s="166">
        <v>6</v>
      </c>
      <c r="C65" s="433" t="s">
        <v>249</v>
      </c>
      <c r="D65" s="391"/>
      <c r="E65" s="391"/>
      <c r="F65" s="391"/>
      <c r="G65" s="391"/>
      <c r="H65" s="391"/>
      <c r="I65" s="391"/>
      <c r="J65" s="391"/>
      <c r="K65" s="391"/>
      <c r="L65" s="391"/>
      <c r="M65" s="391"/>
      <c r="N65" s="169"/>
      <c r="O65" s="28"/>
      <c r="P65" s="37"/>
      <c r="Q65" s="37"/>
      <c r="R65" s="37"/>
      <c r="S65" s="50"/>
      <c r="T65" s="37"/>
    </row>
    <row r="66" spans="1:20" s="29" customFormat="1" ht="35.25" customHeight="1" x14ac:dyDescent="0.25">
      <c r="A66" s="166"/>
      <c r="B66" s="166"/>
      <c r="C66" s="459"/>
      <c r="D66" s="460"/>
      <c r="E66" s="460"/>
      <c r="F66" s="460"/>
      <c r="G66" s="460"/>
      <c r="H66" s="460"/>
      <c r="I66" s="460"/>
      <c r="J66" s="460"/>
      <c r="K66" s="460"/>
      <c r="L66" s="460"/>
      <c r="M66" s="188"/>
      <c r="N66" s="169"/>
      <c r="O66" s="28"/>
      <c r="P66" s="37"/>
      <c r="Q66" s="37"/>
      <c r="R66" s="37"/>
      <c r="S66" s="50"/>
      <c r="T66" s="37"/>
    </row>
    <row r="67" spans="1:20" s="29" customFormat="1" ht="19.5" customHeight="1" x14ac:dyDescent="0.25">
      <c r="A67" s="166"/>
      <c r="B67" s="166"/>
      <c r="C67" s="166"/>
      <c r="D67" s="166"/>
      <c r="E67" s="166"/>
      <c r="F67" s="166"/>
      <c r="G67" s="166"/>
      <c r="H67" s="166"/>
      <c r="I67" s="166"/>
      <c r="J67" s="166"/>
      <c r="K67" s="166"/>
      <c r="L67" s="166"/>
      <c r="M67" s="166"/>
      <c r="N67" s="169"/>
      <c r="O67" s="28"/>
      <c r="P67" s="37"/>
      <c r="Q67" s="37"/>
      <c r="R67" s="37"/>
      <c r="S67" s="50"/>
      <c r="T67" s="37"/>
    </row>
    <row r="68" spans="1:20" s="27" customFormat="1" ht="23.25" customHeight="1" x14ac:dyDescent="0.25">
      <c r="A68" s="166"/>
      <c r="B68" s="175">
        <v>7</v>
      </c>
      <c r="C68" s="175" t="s">
        <v>130</v>
      </c>
      <c r="D68" s="165"/>
      <c r="E68" s="165"/>
      <c r="F68" s="165"/>
      <c r="G68" s="165"/>
      <c r="H68" s="165"/>
      <c r="I68" s="165"/>
      <c r="J68" s="165"/>
      <c r="K68" s="165"/>
      <c r="L68" s="165"/>
      <c r="M68" s="188"/>
      <c r="N68" s="169"/>
      <c r="O68" s="26"/>
      <c r="P68" s="35"/>
      <c r="Q68" s="35"/>
      <c r="R68" s="35"/>
      <c r="S68" s="68"/>
      <c r="T68" s="35"/>
    </row>
    <row r="69" spans="1:20" s="27" customFormat="1" ht="20.149999999999999" customHeight="1" x14ac:dyDescent="0.25">
      <c r="A69" s="166"/>
      <c r="B69" s="175"/>
      <c r="C69" s="165" t="s">
        <v>37</v>
      </c>
      <c r="D69" s="165"/>
      <c r="E69" s="382"/>
      <c r="F69" s="382"/>
      <c r="G69" s="382"/>
      <c r="H69" s="382"/>
      <c r="I69" s="382"/>
      <c r="J69" s="382"/>
      <c r="K69" s="382"/>
      <c r="L69" s="382"/>
      <c r="M69" s="188"/>
      <c r="N69" s="169"/>
      <c r="O69" s="26"/>
      <c r="P69" s="35"/>
      <c r="Q69" s="35"/>
      <c r="R69" s="35"/>
      <c r="S69" s="68"/>
      <c r="T69" s="35"/>
    </row>
    <row r="70" spans="1:20" s="27" customFormat="1" ht="20.149999999999999" customHeight="1" x14ac:dyDescent="0.25">
      <c r="A70" s="166"/>
      <c r="B70" s="175"/>
      <c r="C70" s="165" t="s">
        <v>38</v>
      </c>
      <c r="D70" s="165"/>
      <c r="E70" s="382"/>
      <c r="F70" s="382"/>
      <c r="G70" s="382"/>
      <c r="H70" s="382"/>
      <c r="I70" s="382"/>
      <c r="J70" s="382"/>
      <c r="K70" s="382"/>
      <c r="L70" s="382"/>
      <c r="M70" s="188"/>
      <c r="N70" s="169"/>
      <c r="O70" s="26"/>
      <c r="P70" s="35"/>
      <c r="Q70" s="35"/>
      <c r="R70" s="35"/>
      <c r="S70" s="8"/>
      <c r="T70" s="35"/>
    </row>
    <row r="71" spans="1:20" s="27" customFormat="1" ht="20.149999999999999" customHeight="1" x14ac:dyDescent="0.25">
      <c r="A71" s="166"/>
      <c r="B71" s="175"/>
      <c r="C71" s="165" t="s">
        <v>5</v>
      </c>
      <c r="D71" s="187"/>
      <c r="E71" s="458"/>
      <c r="F71" s="458"/>
      <c r="G71" s="458"/>
      <c r="H71" s="458"/>
      <c r="I71" s="458"/>
      <c r="J71" s="458"/>
      <c r="K71" s="458"/>
      <c r="L71" s="458"/>
      <c r="M71" s="188"/>
      <c r="N71" s="169"/>
      <c r="O71" s="26"/>
      <c r="P71" s="35"/>
      <c r="Q71" s="35"/>
      <c r="R71" s="35"/>
      <c r="T71" s="35"/>
    </row>
    <row r="72" spans="1:20" s="27" customFormat="1" ht="20.149999999999999" customHeight="1" x14ac:dyDescent="0.25">
      <c r="A72" s="166"/>
      <c r="B72" s="175"/>
      <c r="C72" s="165" t="s">
        <v>6</v>
      </c>
      <c r="D72" s="187"/>
      <c r="E72" s="458"/>
      <c r="F72" s="458"/>
      <c r="G72" s="458"/>
      <c r="H72" s="458"/>
      <c r="I72" s="458"/>
      <c r="J72" s="458"/>
      <c r="K72" s="458"/>
      <c r="L72" s="458"/>
      <c r="M72" s="165"/>
      <c r="N72" s="169"/>
      <c r="O72" s="26"/>
      <c r="P72" s="35"/>
      <c r="Q72" s="35"/>
      <c r="R72" s="35"/>
      <c r="S72" s="48"/>
      <c r="T72" s="35"/>
    </row>
    <row r="73" spans="1:20" s="27" customFormat="1" ht="20.149999999999999" customHeight="1" x14ac:dyDescent="0.25">
      <c r="A73" s="166"/>
      <c r="B73" s="175"/>
      <c r="C73" s="165" t="s">
        <v>79</v>
      </c>
      <c r="D73" s="187"/>
      <c r="E73" s="382"/>
      <c r="F73" s="382"/>
      <c r="G73" s="382"/>
      <c r="H73" s="382"/>
      <c r="I73" s="382"/>
      <c r="J73" s="382"/>
      <c r="K73" s="382"/>
      <c r="L73" s="382"/>
      <c r="M73" s="165"/>
      <c r="N73" s="169"/>
      <c r="O73" s="26"/>
      <c r="P73" s="35"/>
      <c r="Q73" s="35"/>
      <c r="R73" s="35"/>
      <c r="S73" s="48"/>
      <c r="T73" s="35"/>
    </row>
    <row r="74" spans="1:20" s="27" customFormat="1" ht="20.149999999999999" customHeight="1" x14ac:dyDescent="0.25">
      <c r="A74" s="166"/>
      <c r="B74" s="175"/>
      <c r="C74" s="449" t="s">
        <v>221</v>
      </c>
      <c r="D74" s="457"/>
      <c r="E74" s="457"/>
      <c r="F74" s="457"/>
      <c r="G74" s="457"/>
      <c r="H74" s="457"/>
      <c r="I74" s="457"/>
      <c r="J74" s="457"/>
      <c r="K74" s="457"/>
      <c r="L74" s="457"/>
      <c r="M74" s="165"/>
      <c r="N74" s="169"/>
      <c r="O74" s="26"/>
      <c r="P74" s="35"/>
      <c r="Q74" s="35"/>
      <c r="R74" s="35"/>
      <c r="S74" s="48"/>
      <c r="T74" s="35"/>
    </row>
    <row r="75" spans="1:20" s="27" customFormat="1" ht="28.5" customHeight="1" x14ac:dyDescent="0.25">
      <c r="A75" s="166"/>
      <c r="B75" s="175"/>
      <c r="C75" s="412" t="s">
        <v>167</v>
      </c>
      <c r="D75" s="461"/>
      <c r="E75" s="382"/>
      <c r="F75" s="382"/>
      <c r="G75" s="382"/>
      <c r="H75" s="382"/>
      <c r="I75" s="382"/>
      <c r="J75" s="382"/>
      <c r="K75" s="382"/>
      <c r="L75" s="382"/>
      <c r="M75" s="165"/>
      <c r="N75" s="169"/>
      <c r="O75" s="26"/>
      <c r="P75" s="35"/>
      <c r="Q75" s="35"/>
      <c r="R75" s="35"/>
      <c r="S75" s="48"/>
      <c r="T75" s="35"/>
    </row>
    <row r="76" spans="1:20" s="27" customFormat="1" ht="20.149999999999999" customHeight="1" x14ac:dyDescent="0.25">
      <c r="A76" s="166"/>
      <c r="B76" s="175"/>
      <c r="C76" s="165" t="s">
        <v>114</v>
      </c>
      <c r="D76" s="165"/>
      <c r="E76" s="379"/>
      <c r="F76" s="380"/>
      <c r="G76" s="380"/>
      <c r="H76" s="380"/>
      <c r="I76" s="380"/>
      <c r="J76" s="380"/>
      <c r="K76" s="380"/>
      <c r="L76" s="381"/>
      <c r="M76" s="188"/>
      <c r="N76" s="169"/>
      <c r="O76" s="26"/>
      <c r="P76" s="35"/>
      <c r="Q76" s="35"/>
      <c r="R76" s="35"/>
      <c r="S76" s="8"/>
      <c r="T76" s="35"/>
    </row>
    <row r="77" spans="1:20" s="27" customFormat="1" ht="20.149999999999999" customHeight="1" x14ac:dyDescent="0.25">
      <c r="A77" s="166"/>
      <c r="B77" s="175"/>
      <c r="C77" s="165" t="s">
        <v>115</v>
      </c>
      <c r="D77" s="165"/>
      <c r="E77" s="379"/>
      <c r="F77" s="380"/>
      <c r="G77" s="380"/>
      <c r="H77" s="380"/>
      <c r="I77" s="380"/>
      <c r="J77" s="380"/>
      <c r="K77" s="380"/>
      <c r="L77" s="381"/>
      <c r="M77" s="188"/>
      <c r="N77" s="169"/>
      <c r="O77" s="26"/>
      <c r="P77" s="35"/>
      <c r="Q77" s="35"/>
      <c r="R77" s="35"/>
      <c r="S77" s="8"/>
      <c r="T77" s="35"/>
    </row>
    <row r="78" spans="1:20" s="27" customFormat="1" ht="20" x14ac:dyDescent="0.25">
      <c r="A78" s="166"/>
      <c r="B78" s="175"/>
      <c r="C78" s="165"/>
      <c r="D78" s="165"/>
      <c r="E78" s="165"/>
      <c r="F78" s="165"/>
      <c r="G78" s="165"/>
      <c r="H78" s="165"/>
      <c r="I78" s="165"/>
      <c r="J78" s="165"/>
      <c r="K78" s="165"/>
      <c r="L78" s="165"/>
      <c r="M78" s="165"/>
      <c r="N78" s="169"/>
      <c r="O78" s="26"/>
      <c r="P78" s="35"/>
      <c r="Q78" s="35"/>
      <c r="R78" s="35"/>
      <c r="S78" s="48"/>
      <c r="T78" s="35"/>
    </row>
    <row r="79" spans="1:20" s="27" customFormat="1" ht="20" x14ac:dyDescent="0.25">
      <c r="A79" s="166"/>
      <c r="B79" s="175">
        <v>8</v>
      </c>
      <c r="C79" s="175" t="s">
        <v>16</v>
      </c>
      <c r="D79" s="165"/>
      <c r="E79" s="165"/>
      <c r="F79" s="165"/>
      <c r="G79" s="165"/>
      <c r="H79" s="165"/>
      <c r="I79" s="165"/>
      <c r="J79" s="165"/>
      <c r="K79" s="165"/>
      <c r="L79" s="165"/>
      <c r="M79" s="165"/>
      <c r="N79" s="169"/>
      <c r="O79" s="26"/>
      <c r="P79" s="35"/>
      <c r="Q79" s="35"/>
      <c r="R79" s="35"/>
      <c r="S79" s="48"/>
      <c r="T79" s="35"/>
    </row>
    <row r="80" spans="1:20" s="27" customFormat="1" ht="20" x14ac:dyDescent="0.25">
      <c r="A80" s="166"/>
      <c r="B80" s="175"/>
      <c r="C80" s="165" t="s">
        <v>24</v>
      </c>
      <c r="D80" s="165"/>
      <c r="E80" s="165"/>
      <c r="F80" s="165"/>
      <c r="G80" s="165"/>
      <c r="H80" s="165"/>
      <c r="I80" s="165"/>
      <c r="J80" s="165"/>
      <c r="K80" s="165"/>
      <c r="L80" s="165"/>
      <c r="M80" s="187"/>
      <c r="N80" s="169"/>
      <c r="O80" s="26"/>
      <c r="P80" s="35"/>
      <c r="Q80" s="35"/>
      <c r="R80" s="35"/>
      <c r="S80" s="48"/>
      <c r="T80" s="35"/>
    </row>
    <row r="81" spans="1:23" s="27" customFormat="1" ht="20" x14ac:dyDescent="0.25">
      <c r="A81" s="166"/>
      <c r="B81" s="175"/>
      <c r="C81" s="165" t="s">
        <v>25</v>
      </c>
      <c r="D81" s="165"/>
      <c r="E81" s="165"/>
      <c r="F81" s="165"/>
      <c r="G81" s="165"/>
      <c r="H81" s="165"/>
      <c r="I81" s="165"/>
      <c r="J81" s="165"/>
      <c r="K81" s="165"/>
      <c r="L81" s="165"/>
      <c r="M81" s="187"/>
      <c r="N81" s="169"/>
      <c r="O81" s="26"/>
      <c r="P81" s="35"/>
      <c r="Q81" s="35"/>
      <c r="R81" s="35"/>
      <c r="S81" s="48"/>
      <c r="T81" s="35"/>
    </row>
    <row r="82" spans="1:23" s="27" customFormat="1" ht="20" x14ac:dyDescent="0.25">
      <c r="A82" s="166"/>
      <c r="B82" s="175"/>
      <c r="C82" s="165" t="s">
        <v>17</v>
      </c>
      <c r="D82" s="165"/>
      <c r="E82" s="165"/>
      <c r="F82" s="165"/>
      <c r="G82" s="165"/>
      <c r="H82" s="165"/>
      <c r="I82" s="165"/>
      <c r="J82" s="165"/>
      <c r="K82" s="165"/>
      <c r="L82" s="165"/>
      <c r="M82" s="187"/>
      <c r="N82" s="169"/>
      <c r="O82" s="26"/>
      <c r="P82" s="35"/>
      <c r="Q82" s="35"/>
      <c r="R82" s="35"/>
      <c r="S82" s="48"/>
      <c r="T82" s="35"/>
    </row>
    <row r="83" spans="1:23" s="27" customFormat="1" ht="20" x14ac:dyDescent="0.25">
      <c r="A83" s="166"/>
      <c r="B83" s="175"/>
      <c r="C83" s="165" t="s">
        <v>18</v>
      </c>
      <c r="D83" s="165"/>
      <c r="E83" s="165"/>
      <c r="F83" s="165"/>
      <c r="G83" s="165"/>
      <c r="H83" s="165"/>
      <c r="I83" s="165"/>
      <c r="J83" s="165"/>
      <c r="K83" s="165"/>
      <c r="L83" s="165"/>
      <c r="M83" s="187"/>
      <c r="N83" s="169"/>
      <c r="O83" s="26"/>
      <c r="P83" s="35"/>
      <c r="Q83" s="35"/>
      <c r="R83" s="35"/>
      <c r="S83" s="48"/>
      <c r="T83" s="35"/>
    </row>
    <row r="84" spans="1:23" s="27" customFormat="1" ht="20" x14ac:dyDescent="0.25">
      <c r="A84" s="166"/>
      <c r="B84" s="175"/>
      <c r="C84" s="186" t="s">
        <v>112</v>
      </c>
      <c r="D84" s="165"/>
      <c r="E84" s="165"/>
      <c r="F84" s="165"/>
      <c r="G84" s="165"/>
      <c r="H84" s="165"/>
      <c r="I84" s="165"/>
      <c r="J84" s="165"/>
      <c r="K84" s="165"/>
      <c r="L84" s="165"/>
      <c r="M84" s="187"/>
      <c r="N84" s="169"/>
      <c r="O84" s="26"/>
      <c r="P84" s="35"/>
      <c r="Q84" s="35"/>
      <c r="R84" s="35"/>
      <c r="S84" s="48"/>
      <c r="T84" s="35"/>
    </row>
    <row r="85" spans="1:23" s="27" customFormat="1" ht="20.149999999999999" customHeight="1" x14ac:dyDescent="0.25">
      <c r="A85" s="166"/>
      <c r="B85" s="175"/>
      <c r="C85" s="165" t="s">
        <v>113</v>
      </c>
      <c r="D85" s="165"/>
      <c r="E85" s="382"/>
      <c r="F85" s="382"/>
      <c r="G85" s="382"/>
      <c r="H85" s="382"/>
      <c r="I85" s="382"/>
      <c r="J85" s="382"/>
      <c r="K85" s="382"/>
      <c r="L85" s="382"/>
      <c r="M85" s="165"/>
      <c r="N85" s="169"/>
      <c r="O85" s="26"/>
      <c r="P85" s="35"/>
      <c r="Q85" s="35"/>
      <c r="R85" s="35"/>
      <c r="S85" s="48"/>
      <c r="T85" s="35"/>
    </row>
    <row r="86" spans="1:23" s="27" customFormat="1" ht="20.149999999999999" customHeight="1" x14ac:dyDescent="0.25">
      <c r="A86" s="166"/>
      <c r="B86" s="175"/>
      <c r="C86" s="165" t="s">
        <v>114</v>
      </c>
      <c r="D86" s="165"/>
      <c r="E86" s="382"/>
      <c r="F86" s="382"/>
      <c r="G86" s="382"/>
      <c r="H86" s="382"/>
      <c r="I86" s="382"/>
      <c r="J86" s="382"/>
      <c r="K86" s="382"/>
      <c r="L86" s="382"/>
      <c r="M86" s="165"/>
      <c r="N86" s="169"/>
      <c r="O86" s="26"/>
      <c r="P86" s="35"/>
      <c r="Q86" s="35"/>
      <c r="R86" s="35"/>
      <c r="S86" s="48"/>
      <c r="T86" s="35"/>
    </row>
    <row r="87" spans="1:23" s="27" customFormat="1" ht="20.149999999999999" customHeight="1" x14ac:dyDescent="0.25">
      <c r="A87" s="166"/>
      <c r="B87" s="175"/>
      <c r="C87" s="165" t="s">
        <v>115</v>
      </c>
      <c r="D87" s="165"/>
      <c r="E87" s="382"/>
      <c r="F87" s="382"/>
      <c r="G87" s="382"/>
      <c r="H87" s="382"/>
      <c r="I87" s="382"/>
      <c r="J87" s="382"/>
      <c r="K87" s="382"/>
      <c r="L87" s="382"/>
      <c r="M87" s="165"/>
      <c r="N87" s="169"/>
      <c r="O87" s="26"/>
      <c r="P87" s="35"/>
      <c r="Q87" s="35"/>
      <c r="R87" s="35"/>
      <c r="S87" s="48"/>
      <c r="T87" s="35"/>
    </row>
    <row r="88" spans="1:23" s="27" customFormat="1" ht="20" x14ac:dyDescent="0.25">
      <c r="A88" s="166"/>
      <c r="B88" s="175"/>
      <c r="C88" s="171"/>
      <c r="D88" s="165"/>
      <c r="E88" s="165"/>
      <c r="F88" s="165"/>
      <c r="G88" s="187"/>
      <c r="H88" s="187"/>
      <c r="I88" s="187"/>
      <c r="J88" s="187"/>
      <c r="K88" s="187"/>
      <c r="L88" s="187"/>
      <c r="M88" s="187"/>
      <c r="N88" s="169"/>
      <c r="O88" s="26"/>
      <c r="P88" s="35"/>
      <c r="Q88" s="35"/>
      <c r="R88" s="35"/>
      <c r="S88" s="48"/>
      <c r="T88" s="35"/>
    </row>
    <row r="89" spans="1:23" s="29" customFormat="1" ht="20" x14ac:dyDescent="0.25">
      <c r="A89" s="166"/>
      <c r="B89" s="166">
        <v>9</v>
      </c>
      <c r="C89" s="166" t="s">
        <v>11</v>
      </c>
      <c r="D89" s="188"/>
      <c r="E89" s="188"/>
      <c r="F89" s="188"/>
      <c r="G89" s="188"/>
      <c r="H89" s="188"/>
      <c r="I89" s="188"/>
      <c r="J89" s="188"/>
      <c r="K89" s="188"/>
      <c r="L89" s="188"/>
      <c r="M89" s="187"/>
      <c r="N89" s="169"/>
      <c r="O89" s="28"/>
      <c r="P89" s="37"/>
      <c r="Q89" s="37"/>
      <c r="R89" s="37"/>
      <c r="S89" s="50"/>
      <c r="T89" s="37"/>
    </row>
    <row r="90" spans="1:23" s="29" customFormat="1" ht="20.149999999999999" customHeight="1" x14ac:dyDescent="0.25">
      <c r="A90" s="166"/>
      <c r="B90" s="166"/>
      <c r="C90" s="188" t="s">
        <v>4</v>
      </c>
      <c r="D90" s="188" t="s">
        <v>3</v>
      </c>
      <c r="E90" s="195" t="s">
        <v>136</v>
      </c>
      <c r="F90" s="188"/>
      <c r="G90" s="373"/>
      <c r="H90" s="374"/>
      <c r="I90" s="374"/>
      <c r="J90" s="374"/>
      <c r="K90" s="374"/>
      <c r="L90" s="375"/>
      <c r="M90" s="187"/>
      <c r="N90" s="169"/>
      <c r="O90" s="28"/>
      <c r="P90" s="37"/>
      <c r="Q90" s="37"/>
      <c r="R90" s="37"/>
      <c r="S90" s="50"/>
      <c r="T90" s="37"/>
    </row>
    <row r="91" spans="1:23" s="29" customFormat="1" ht="20.149999999999999" customHeight="1" x14ac:dyDescent="0.25">
      <c r="A91" s="166"/>
      <c r="B91" s="166"/>
      <c r="C91" s="188"/>
      <c r="D91" s="188"/>
      <c r="E91" s="195"/>
      <c r="F91" s="188"/>
      <c r="G91" s="376"/>
      <c r="H91" s="377"/>
      <c r="I91" s="377"/>
      <c r="J91" s="377"/>
      <c r="K91" s="377"/>
      <c r="L91" s="378"/>
      <c r="M91" s="187"/>
      <c r="N91" s="169"/>
      <c r="O91" s="28"/>
      <c r="P91" s="37"/>
      <c r="Q91" s="37"/>
      <c r="R91" s="37"/>
      <c r="S91" s="50"/>
      <c r="T91" s="37"/>
    </row>
    <row r="92" spans="1:23" s="27" customFormat="1" ht="20" x14ac:dyDescent="0.25">
      <c r="A92" s="166"/>
      <c r="B92" s="175"/>
      <c r="C92" s="175"/>
      <c r="D92" s="165"/>
      <c r="E92" s="165"/>
      <c r="F92" s="165"/>
      <c r="G92" s="165"/>
      <c r="H92" s="165"/>
      <c r="I92" s="165"/>
      <c r="J92" s="165"/>
      <c r="K92" s="165"/>
      <c r="L92" s="165"/>
      <c r="M92" s="187"/>
      <c r="N92" s="169"/>
      <c r="O92" s="26"/>
      <c r="P92" s="35"/>
      <c r="Q92" s="35"/>
      <c r="R92" s="35"/>
      <c r="S92" s="48"/>
      <c r="T92" s="35"/>
    </row>
    <row r="93" spans="1:23" s="27" customFormat="1" ht="20" x14ac:dyDescent="0.25">
      <c r="A93" s="166"/>
      <c r="B93" s="175">
        <v>10</v>
      </c>
      <c r="C93" s="175" t="s">
        <v>109</v>
      </c>
      <c r="D93" s="165"/>
      <c r="E93" s="165"/>
      <c r="F93" s="165"/>
      <c r="G93" s="165"/>
      <c r="H93" s="165"/>
      <c r="I93" s="165"/>
      <c r="J93" s="165"/>
      <c r="K93" s="165"/>
      <c r="L93" s="165"/>
      <c r="M93" s="165"/>
      <c r="N93" s="169"/>
      <c r="O93" s="26"/>
      <c r="P93" s="35"/>
      <c r="Q93" s="35"/>
      <c r="R93" s="35"/>
      <c r="S93" s="48"/>
      <c r="T93" s="35"/>
    </row>
    <row r="94" spans="1:23" s="27" customFormat="1" ht="37.5" customHeight="1" x14ac:dyDescent="0.25">
      <c r="A94" s="166"/>
      <c r="B94" s="175"/>
      <c r="C94" s="405" t="s">
        <v>161</v>
      </c>
      <c r="D94" s="513"/>
      <c r="E94" s="513"/>
      <c r="F94" s="513"/>
      <c r="G94" s="513"/>
      <c r="H94" s="513"/>
      <c r="I94" s="513"/>
      <c r="J94" s="513"/>
      <c r="K94" s="513"/>
      <c r="L94" s="513"/>
      <c r="M94" s="165"/>
      <c r="N94" s="169"/>
      <c r="O94" s="26"/>
      <c r="P94" s="35"/>
      <c r="Q94" s="35"/>
      <c r="R94" s="35"/>
      <c r="S94" s="48"/>
      <c r="T94" s="35"/>
    </row>
    <row r="95" spans="1:23" s="27" customFormat="1" ht="24" customHeight="1" x14ac:dyDescent="0.25">
      <c r="A95" s="166"/>
      <c r="B95" s="175"/>
      <c r="C95" s="382"/>
      <c r="D95" s="382"/>
      <c r="E95" s="382"/>
      <c r="F95" s="382"/>
      <c r="G95" s="382"/>
      <c r="H95" s="382"/>
      <c r="I95" s="382"/>
      <c r="J95" s="382"/>
      <c r="K95" s="382"/>
      <c r="L95" s="382"/>
      <c r="M95" s="172"/>
      <c r="N95" s="169"/>
      <c r="O95" s="26"/>
      <c r="P95" s="41"/>
      <c r="Q95" s="35"/>
      <c r="R95" s="35"/>
      <c r="S95" s="48"/>
      <c r="T95" s="35"/>
      <c r="V95" s="42"/>
    </row>
    <row r="96" spans="1:23" s="27" customFormat="1" ht="25.5" customHeight="1" x14ac:dyDescent="0.25">
      <c r="A96" s="166"/>
      <c r="B96" s="175"/>
      <c r="C96" s="382"/>
      <c r="D96" s="382"/>
      <c r="E96" s="382"/>
      <c r="F96" s="382"/>
      <c r="G96" s="382"/>
      <c r="H96" s="382"/>
      <c r="I96" s="382"/>
      <c r="J96" s="382"/>
      <c r="K96" s="382"/>
      <c r="L96" s="382"/>
      <c r="M96" s="172"/>
      <c r="N96" s="169"/>
      <c r="O96" s="20"/>
      <c r="P96" s="20"/>
      <c r="Q96" s="20"/>
      <c r="R96" s="20"/>
      <c r="S96" s="20"/>
      <c r="T96" s="20"/>
      <c r="U96" s="20"/>
      <c r="V96" s="60" t="s">
        <v>139</v>
      </c>
      <c r="W96" s="402"/>
    </row>
    <row r="97" spans="1:23" s="27" customFormat="1" ht="17.25" customHeight="1" x14ac:dyDescent="0.25">
      <c r="A97" s="166"/>
      <c r="B97" s="175"/>
      <c r="C97" s="175"/>
      <c r="D97" s="165"/>
      <c r="E97" s="165"/>
      <c r="F97" s="165"/>
      <c r="G97" s="165"/>
      <c r="H97" s="165"/>
      <c r="I97" s="165"/>
      <c r="J97" s="165"/>
      <c r="K97" s="165"/>
      <c r="L97" s="188"/>
      <c r="M97" s="165"/>
      <c r="N97" s="169"/>
      <c r="O97" s="61"/>
      <c r="P97" s="66"/>
      <c r="Q97" s="66"/>
      <c r="R97" s="64"/>
      <c r="S97" s="64"/>
      <c r="T97" s="64"/>
      <c r="U97" s="20"/>
      <c r="V97" s="65">
        <f>DATE(YEAR(G100)+4,MONTH(G100),DAY(G100))</f>
        <v>45748</v>
      </c>
      <c r="W97" s="402"/>
    </row>
    <row r="98" spans="1:23" s="27" customFormat="1" ht="22" customHeight="1" x14ac:dyDescent="0.25">
      <c r="A98" s="166"/>
      <c r="B98" s="175">
        <v>11</v>
      </c>
      <c r="C98" s="175" t="s">
        <v>22</v>
      </c>
      <c r="D98" s="165"/>
      <c r="E98" s="165"/>
      <c r="F98" s="165"/>
      <c r="G98" s="188"/>
      <c r="H98" s="409" t="s">
        <v>435</v>
      </c>
      <c r="I98" s="410"/>
      <c r="J98" s="410"/>
      <c r="K98" s="410"/>
      <c r="L98" s="411"/>
      <c r="M98" s="188"/>
      <c r="N98" s="169"/>
      <c r="O98" s="61"/>
      <c r="P98" s="64"/>
      <c r="Q98" s="64"/>
      <c r="R98" s="64"/>
      <c r="S98" s="64"/>
      <c r="T98" s="64"/>
      <c r="U98" s="20"/>
      <c r="V98" s="60"/>
    </row>
    <row r="99" spans="1:23" s="27" customFormat="1" ht="17.25" customHeight="1" x14ac:dyDescent="0.25">
      <c r="A99" s="166"/>
      <c r="B99" s="175"/>
      <c r="C99" s="165"/>
      <c r="D99" s="165"/>
      <c r="E99" s="165"/>
      <c r="F99" s="165"/>
      <c r="G99" s="188"/>
      <c r="H99" s="188"/>
      <c r="I99" s="188"/>
      <c r="J99" s="188"/>
      <c r="K99" s="188"/>
      <c r="L99" s="188"/>
      <c r="M99" s="188"/>
      <c r="N99" s="169"/>
      <c r="O99" s="61"/>
      <c r="P99" s="64"/>
      <c r="Q99" s="64"/>
      <c r="R99" s="64"/>
      <c r="S99" s="64"/>
      <c r="T99" s="64"/>
      <c r="U99" s="20"/>
      <c r="V99" s="60" t="s">
        <v>70</v>
      </c>
    </row>
    <row r="100" spans="1:23" s="27" customFormat="1" ht="22" customHeight="1" x14ac:dyDescent="0.25">
      <c r="A100" s="166"/>
      <c r="B100" s="175">
        <v>12</v>
      </c>
      <c r="C100" s="175" t="s">
        <v>7</v>
      </c>
      <c r="D100" s="165"/>
      <c r="E100" s="165"/>
      <c r="F100" s="165" t="s">
        <v>8</v>
      </c>
      <c r="G100" s="403">
        <v>44287</v>
      </c>
      <c r="H100" s="403"/>
      <c r="I100" s="196" t="s">
        <v>9</v>
      </c>
      <c r="J100" s="403">
        <v>44926</v>
      </c>
      <c r="K100" s="403"/>
      <c r="L100" s="188"/>
      <c r="M100" s="165"/>
      <c r="N100" s="169"/>
      <c r="O100" s="61"/>
      <c r="P100" s="64"/>
      <c r="Q100" s="64"/>
      <c r="R100" s="64"/>
      <c r="S100" s="64"/>
      <c r="T100" s="64"/>
      <c r="U100" s="20"/>
      <c r="V100" s="65">
        <f>IF(G100&gt;0,G100,"01.01.2009")</f>
        <v>44287</v>
      </c>
    </row>
    <row r="101" spans="1:23" s="27" customFormat="1" ht="22" customHeight="1" x14ac:dyDescent="0.25">
      <c r="A101" s="166"/>
      <c r="B101" s="175"/>
      <c r="C101" s="175"/>
      <c r="D101" s="165"/>
      <c r="E101" s="165"/>
      <c r="F101" s="165"/>
      <c r="G101" s="404" t="s">
        <v>63</v>
      </c>
      <c r="H101" s="404"/>
      <c r="I101" s="197"/>
      <c r="J101" s="404" t="s">
        <v>63</v>
      </c>
      <c r="K101" s="404"/>
      <c r="L101" s="188"/>
      <c r="M101" s="165"/>
      <c r="N101" s="169"/>
      <c r="O101" s="61"/>
      <c r="P101" s="64"/>
      <c r="Q101" s="64"/>
      <c r="R101" s="64"/>
      <c r="S101" s="64"/>
      <c r="T101" s="64"/>
      <c r="U101" s="20"/>
      <c r="V101" s="60"/>
    </row>
    <row r="102" spans="1:23" s="27" customFormat="1" ht="12" customHeight="1" thickBot="1" x14ac:dyDescent="0.3">
      <c r="A102" s="166"/>
      <c r="B102" s="175"/>
      <c r="C102" s="175"/>
      <c r="D102" s="175"/>
      <c r="E102" s="175"/>
      <c r="F102" s="175"/>
      <c r="G102" s="175"/>
      <c r="H102" s="175"/>
      <c r="I102" s="175"/>
      <c r="J102" s="175"/>
      <c r="K102" s="175"/>
      <c r="L102" s="175"/>
      <c r="M102" s="175"/>
      <c r="N102" s="175"/>
      <c r="O102" s="26"/>
      <c r="P102" s="35"/>
      <c r="Q102" s="35"/>
      <c r="R102" s="35"/>
      <c r="S102" s="48"/>
      <c r="T102" s="35"/>
    </row>
    <row r="103" spans="1:23" s="27" customFormat="1" ht="38.25" customHeight="1" thickBot="1" x14ac:dyDescent="0.3">
      <c r="A103" s="166"/>
      <c r="B103" s="387" t="s">
        <v>157</v>
      </c>
      <c r="C103" s="388"/>
      <c r="D103" s="388"/>
      <c r="E103" s="388"/>
      <c r="F103" s="388"/>
      <c r="G103" s="388"/>
      <c r="H103" s="388"/>
      <c r="I103" s="388"/>
      <c r="J103" s="388"/>
      <c r="K103" s="388"/>
      <c r="L103" s="388"/>
      <c r="M103" s="389"/>
      <c r="N103" s="169"/>
      <c r="O103" s="26"/>
      <c r="P103" s="35"/>
      <c r="Q103" s="35"/>
      <c r="R103" s="35"/>
      <c r="S103" s="48"/>
      <c r="T103" s="35"/>
    </row>
    <row r="104" spans="1:23" s="27" customFormat="1" ht="17.25" customHeight="1" x14ac:dyDescent="0.25">
      <c r="A104" s="166"/>
      <c r="B104" s="175"/>
      <c r="C104" s="175"/>
      <c r="D104" s="175"/>
      <c r="E104" s="175"/>
      <c r="F104" s="175"/>
      <c r="G104" s="175"/>
      <c r="H104" s="175"/>
      <c r="I104" s="175"/>
      <c r="J104" s="175"/>
      <c r="K104" s="175"/>
      <c r="L104" s="175"/>
      <c r="M104" s="175"/>
      <c r="N104" s="169"/>
      <c r="O104" s="26"/>
      <c r="P104" s="35"/>
      <c r="Q104" s="35"/>
      <c r="R104" s="35"/>
      <c r="S104" s="48"/>
      <c r="T104" s="35"/>
    </row>
    <row r="105" spans="1:23" s="27" customFormat="1" ht="20" x14ac:dyDescent="0.25">
      <c r="A105" s="166"/>
      <c r="B105" s="175">
        <v>13</v>
      </c>
      <c r="C105" s="175" t="s">
        <v>10</v>
      </c>
      <c r="D105" s="198"/>
      <c r="E105" s="198"/>
      <c r="F105" s="165"/>
      <c r="G105" s="165"/>
      <c r="H105" s="165"/>
      <c r="I105" s="165"/>
      <c r="J105" s="165"/>
      <c r="K105" s="165"/>
      <c r="L105" s="165"/>
      <c r="M105" s="165"/>
      <c r="N105" s="169"/>
      <c r="O105" s="26"/>
      <c r="P105" s="35"/>
      <c r="Q105" s="35"/>
      <c r="R105" s="35"/>
      <c r="S105" s="48"/>
      <c r="T105" s="35"/>
    </row>
    <row r="106" spans="1:23" s="27" customFormat="1" ht="107.5" customHeight="1" x14ac:dyDescent="0.25">
      <c r="A106" s="166"/>
      <c r="B106" s="175"/>
      <c r="C106" s="412" t="s">
        <v>413</v>
      </c>
      <c r="D106" s="413"/>
      <c r="E106" s="413"/>
      <c r="F106" s="413"/>
      <c r="G106" s="413"/>
      <c r="H106" s="413"/>
      <c r="I106" s="413"/>
      <c r="J106" s="413"/>
      <c r="K106" s="413"/>
      <c r="L106" s="413"/>
      <c r="M106" s="165"/>
      <c r="N106" s="169"/>
      <c r="O106" s="26"/>
      <c r="P106" s="35"/>
      <c r="Q106" s="35"/>
      <c r="R106" s="35"/>
      <c r="S106" s="48"/>
      <c r="T106" s="35"/>
    </row>
    <row r="107" spans="1:23" s="27" customFormat="1" ht="27.75" customHeight="1" x14ac:dyDescent="0.25">
      <c r="A107" s="166"/>
      <c r="B107" s="175"/>
      <c r="C107" s="199" t="s">
        <v>272</v>
      </c>
      <c r="D107" s="165"/>
      <c r="E107" s="165"/>
      <c r="F107" s="165"/>
      <c r="G107" s="165"/>
      <c r="H107" s="165"/>
      <c r="I107" s="165"/>
      <c r="J107" s="165"/>
      <c r="K107" s="165"/>
      <c r="L107" s="165"/>
      <c r="M107" s="165"/>
      <c r="N107" s="169"/>
      <c r="O107" s="26"/>
      <c r="P107" s="35"/>
      <c r="Q107" s="35"/>
      <c r="R107" s="35"/>
      <c r="S107" s="48"/>
      <c r="T107" s="35"/>
    </row>
    <row r="108" spans="1:23" s="27" customFormat="1" ht="27.75" customHeight="1" x14ac:dyDescent="0.25">
      <c r="A108" s="166"/>
      <c r="B108" s="175"/>
      <c r="C108" s="414" t="s">
        <v>260</v>
      </c>
      <c r="D108" s="415"/>
      <c r="E108" s="415"/>
      <c r="F108" s="415"/>
      <c r="G108" s="415"/>
      <c r="H108" s="415"/>
      <c r="I108" s="415"/>
      <c r="J108" s="415"/>
      <c r="K108" s="415"/>
      <c r="L108" s="415"/>
      <c r="M108" s="165"/>
      <c r="N108" s="169"/>
      <c r="O108" s="26"/>
      <c r="P108" s="35"/>
      <c r="Q108" s="35"/>
      <c r="R108" s="35"/>
      <c r="S108" s="48"/>
      <c r="T108" s="35"/>
    </row>
    <row r="109" spans="1:23" s="27" customFormat="1" ht="115" customHeight="1" x14ac:dyDescent="0.25">
      <c r="A109" s="166"/>
      <c r="B109" s="175"/>
      <c r="C109" s="407" t="s">
        <v>414</v>
      </c>
      <c r="D109" s="407"/>
      <c r="E109" s="407"/>
      <c r="F109" s="407"/>
      <c r="G109" s="407"/>
      <c r="H109" s="407"/>
      <c r="I109" s="407"/>
      <c r="J109" s="407"/>
      <c r="K109" s="407"/>
      <c r="L109" s="407"/>
      <c r="M109" s="165"/>
      <c r="N109" s="169"/>
      <c r="O109" s="26"/>
      <c r="P109" s="35"/>
      <c r="Q109" s="35"/>
      <c r="R109" s="35"/>
      <c r="S109" s="48"/>
      <c r="T109" s="35"/>
    </row>
    <row r="110" spans="1:23" s="27" customFormat="1" ht="21" customHeight="1" x14ac:dyDescent="0.25">
      <c r="A110" s="166"/>
      <c r="B110" s="175"/>
      <c r="C110" s="386"/>
      <c r="D110" s="386"/>
      <c r="E110" s="386"/>
      <c r="F110" s="386"/>
      <c r="G110" s="386"/>
      <c r="H110" s="386"/>
      <c r="I110" s="386"/>
      <c r="J110" s="386"/>
      <c r="K110" s="386"/>
      <c r="L110" s="386"/>
      <c r="M110" s="187"/>
      <c r="N110" s="169"/>
      <c r="O110" s="61"/>
      <c r="P110" s="62" t="str">
        <f>IF(P113=1,"2015",IF(P114=1,"2016",IF(P115=1,"2017",IF(P116=1,"2018",IF(P117=1,"2019",IF(P118=1,"2020"," "))))))</f>
        <v xml:space="preserve"> </v>
      </c>
      <c r="Q110" s="62" t="str">
        <f>IF(Q113=1,"2015",IF(Q114=1,"2016",IF(Q115=1,"2017",IF(Q116=1,"2018",IF(Q117=1,"2019",IF(Q118=1,"2020",IF(Q119=1,"2021"," ")))))))</f>
        <v xml:space="preserve"> </v>
      </c>
      <c r="R110" s="63" t="str">
        <f>IF(R113=1,"2015",IF(R114=1,"2016",IF(R115=1,"2017",IF(R116=1,"2018",IF(R117=1,"2019",IF(R118=1,"2020",IF(R119=1,"2021"," ")))))))</f>
        <v xml:space="preserve"> </v>
      </c>
      <c r="S110" s="63" t="str">
        <f>IF(S113=1,"2015",IF(S114=1,"2016",IF(S115=1,"2017",IF(S116=1,"2018",IF(S117=1,"2019",IF(S118=1,"2020",IF(S119=1,"2021"," ")))))))</f>
        <v xml:space="preserve"> </v>
      </c>
      <c r="T110" s="64"/>
    </row>
    <row r="111" spans="1:23" s="27" customFormat="1" ht="20.149999999999999" customHeight="1" x14ac:dyDescent="0.25">
      <c r="A111" s="166"/>
      <c r="B111" s="175"/>
      <c r="C111" s="386"/>
      <c r="D111" s="386"/>
      <c r="E111" s="386"/>
      <c r="F111" s="386"/>
      <c r="G111" s="386"/>
      <c r="H111" s="386"/>
      <c r="I111" s="386"/>
      <c r="J111" s="386"/>
      <c r="K111" s="386"/>
      <c r="L111" s="386"/>
      <c r="M111" s="187"/>
      <c r="N111" s="169"/>
      <c r="O111" s="61"/>
      <c r="P111" s="64"/>
      <c r="Q111" s="64"/>
      <c r="R111" s="64"/>
      <c r="S111" s="64"/>
      <c r="T111" s="64"/>
    </row>
    <row r="112" spans="1:23" s="27" customFormat="1" ht="20.149999999999999" customHeight="1" x14ac:dyDescent="0.25">
      <c r="A112" s="166"/>
      <c r="B112" s="175"/>
      <c r="C112" s="386"/>
      <c r="D112" s="386"/>
      <c r="E112" s="386"/>
      <c r="F112" s="386"/>
      <c r="G112" s="386"/>
      <c r="H112" s="386"/>
      <c r="I112" s="386"/>
      <c r="J112" s="386"/>
      <c r="K112" s="386"/>
      <c r="L112" s="386"/>
      <c r="M112" s="187"/>
      <c r="N112" s="169"/>
      <c r="O112" s="61"/>
      <c r="P112" s="64" t="s">
        <v>64</v>
      </c>
      <c r="Q112" s="64" t="s">
        <v>65</v>
      </c>
      <c r="R112" s="64" t="s">
        <v>66</v>
      </c>
      <c r="S112" s="64" t="s">
        <v>67</v>
      </c>
      <c r="T112" s="64"/>
    </row>
    <row r="113" spans="1:20" s="27" customFormat="1" ht="20.149999999999999" customHeight="1" x14ac:dyDescent="0.25">
      <c r="A113" s="166"/>
      <c r="B113" s="175"/>
      <c r="C113" s="386"/>
      <c r="D113" s="386"/>
      <c r="E113" s="386"/>
      <c r="F113" s="386"/>
      <c r="G113" s="386"/>
      <c r="H113" s="386"/>
      <c r="I113" s="386"/>
      <c r="J113" s="386"/>
      <c r="K113" s="386"/>
      <c r="L113" s="386"/>
      <c r="M113" s="187"/>
      <c r="N113" s="169"/>
      <c r="O113" s="61">
        <v>2015</v>
      </c>
      <c r="P113" s="64">
        <f>COUNTIF(G100,"&gt;=01.01.2015")-(P114+P115+P116+P117+P118+P119+P120)</f>
        <v>0</v>
      </c>
      <c r="Q113" s="64"/>
      <c r="R113" s="64"/>
      <c r="S113" s="64"/>
      <c r="T113" s="64">
        <f>COUNTIF(J100,"&gt;=01.01.2015")</f>
        <v>1</v>
      </c>
    </row>
    <row r="114" spans="1:20" s="27" customFormat="1" ht="20.149999999999999" customHeight="1" x14ac:dyDescent="0.25">
      <c r="A114" s="166"/>
      <c r="B114" s="175"/>
      <c r="C114" s="386"/>
      <c r="D114" s="386"/>
      <c r="E114" s="386"/>
      <c r="F114" s="386"/>
      <c r="G114" s="386"/>
      <c r="H114" s="386"/>
      <c r="I114" s="386"/>
      <c r="J114" s="386"/>
      <c r="K114" s="386"/>
      <c r="L114" s="386"/>
      <c r="M114" s="187"/>
      <c r="N114" s="169"/>
      <c r="O114" s="61">
        <v>2016</v>
      </c>
      <c r="P114" s="64">
        <f>COUNTIF(G100,"&gt;=01.01.2016")-(P115+P116+P117+P118+P119+P120)</f>
        <v>0</v>
      </c>
      <c r="Q114" s="64">
        <f t="shared" ref="Q114" si="0">SUMPRODUCT((P113=1)*(T114=1))</f>
        <v>0</v>
      </c>
      <c r="R114" s="64"/>
      <c r="S114" s="64"/>
      <c r="T114" s="64">
        <f>COUNTIF(J100,"&gt;=01.01.2016")</f>
        <v>1</v>
      </c>
    </row>
    <row r="115" spans="1:20" s="27" customFormat="1" ht="20.149999999999999" customHeight="1" x14ac:dyDescent="0.25">
      <c r="A115" s="166"/>
      <c r="B115" s="175"/>
      <c r="C115" s="386"/>
      <c r="D115" s="386"/>
      <c r="E115" s="386"/>
      <c r="F115" s="386"/>
      <c r="G115" s="386"/>
      <c r="H115" s="386"/>
      <c r="I115" s="386"/>
      <c r="J115" s="386"/>
      <c r="K115" s="386"/>
      <c r="L115" s="386"/>
      <c r="M115" s="187"/>
      <c r="N115" s="169"/>
      <c r="O115" s="61">
        <v>2017</v>
      </c>
      <c r="P115" s="64">
        <f>COUNTIF(G100,"&gt;=01.01.2017")-(P116+P117+P118+P119+P120)</f>
        <v>0</v>
      </c>
      <c r="Q115" s="64">
        <f>SUMPRODUCT((P114=1)*(T115=1))</f>
        <v>0</v>
      </c>
      <c r="R115" s="64">
        <f t="shared" ref="R115:R116" si="1">SUMPRODUCT((P113=1)*(T115=1))</f>
        <v>0</v>
      </c>
      <c r="S115" s="64"/>
      <c r="T115" s="64">
        <f>COUNTIF(J100,"&gt;=01.01.2017")</f>
        <v>1</v>
      </c>
    </row>
    <row r="116" spans="1:20" s="27" customFormat="1" ht="20.149999999999999" customHeight="1" x14ac:dyDescent="0.25">
      <c r="A116" s="166"/>
      <c r="B116" s="175"/>
      <c r="C116" s="386"/>
      <c r="D116" s="386"/>
      <c r="E116" s="386"/>
      <c r="F116" s="386"/>
      <c r="G116" s="386"/>
      <c r="H116" s="386"/>
      <c r="I116" s="386"/>
      <c r="J116" s="386"/>
      <c r="K116" s="386"/>
      <c r="L116" s="386"/>
      <c r="M116" s="187"/>
      <c r="N116" s="169"/>
      <c r="O116" s="61">
        <v>2018</v>
      </c>
      <c r="P116" s="64">
        <f>COUNTIF(G100,"&gt;=01.01.2018")-(P117+P118+P119+P120)</f>
        <v>0</v>
      </c>
      <c r="Q116" s="64">
        <f t="shared" ref="Q116:Q120" si="2">SUMPRODUCT((P115=1)*(T116=1))</f>
        <v>0</v>
      </c>
      <c r="R116" s="64">
        <f t="shared" si="1"/>
        <v>0</v>
      </c>
      <c r="S116" s="64">
        <f>SUMPRODUCT((P113=1)*(T116=1))</f>
        <v>0</v>
      </c>
      <c r="T116" s="64">
        <f>COUNTIF(J100,"&gt;=01.01.2018")</f>
        <v>1</v>
      </c>
    </row>
    <row r="117" spans="1:20" s="27" customFormat="1" ht="20.149999999999999" customHeight="1" x14ac:dyDescent="0.25">
      <c r="A117" s="166"/>
      <c r="B117" s="175"/>
      <c r="C117" s="386"/>
      <c r="D117" s="386"/>
      <c r="E117" s="386"/>
      <c r="F117" s="386"/>
      <c r="G117" s="386"/>
      <c r="H117" s="386"/>
      <c r="I117" s="386"/>
      <c r="J117" s="386"/>
      <c r="K117" s="386"/>
      <c r="L117" s="386"/>
      <c r="M117" s="187"/>
      <c r="N117" s="169"/>
      <c r="O117" s="61">
        <v>2019</v>
      </c>
      <c r="P117" s="64">
        <f>COUNTIF(G100,"&gt;=01.01.2019")-(P118+P119+P120)</f>
        <v>0</v>
      </c>
      <c r="Q117" s="64">
        <f t="shared" si="2"/>
        <v>0</v>
      </c>
      <c r="R117" s="64">
        <f>SUMPRODUCT((P115=1)*(T117=1))</f>
        <v>0</v>
      </c>
      <c r="S117" s="64">
        <f>SUMPRODUCT((P114=1)*(T117=1))</f>
        <v>0</v>
      </c>
      <c r="T117" s="64">
        <f>COUNTIF(J100,"&gt;=01.01.2019")</f>
        <v>1</v>
      </c>
    </row>
    <row r="118" spans="1:20" s="27" customFormat="1" ht="20.149999999999999" customHeight="1" x14ac:dyDescent="0.25">
      <c r="A118" s="166"/>
      <c r="B118" s="175"/>
      <c r="C118" s="394"/>
      <c r="D118" s="394"/>
      <c r="E118" s="394"/>
      <c r="F118" s="394"/>
      <c r="G118" s="394"/>
      <c r="H118" s="394"/>
      <c r="I118" s="394"/>
      <c r="J118" s="394"/>
      <c r="K118" s="394"/>
      <c r="L118" s="394"/>
      <c r="M118" s="187"/>
      <c r="N118" s="169"/>
      <c r="O118" s="61">
        <v>2020</v>
      </c>
      <c r="P118" s="64">
        <f>COUNTIF(G100,"&gt;=01.01.2020")-(P119+P120)</f>
        <v>0</v>
      </c>
      <c r="Q118" s="64">
        <f t="shared" si="2"/>
        <v>0</v>
      </c>
      <c r="R118" s="64">
        <f t="shared" ref="R118:R120" si="3">SUMPRODUCT((P116=1)*(T118=1))</f>
        <v>0</v>
      </c>
      <c r="S118" s="64">
        <f>SUMPRODUCT((P115=1)*(T118=1))</f>
        <v>0</v>
      </c>
      <c r="T118" s="64">
        <f>COUNTIF(J100,"&gt;=01.01.2020")</f>
        <v>1</v>
      </c>
    </row>
    <row r="119" spans="1:20" s="27" customFormat="1" ht="20.149999999999999" customHeight="1" x14ac:dyDescent="0.25">
      <c r="A119" s="166"/>
      <c r="B119" s="175"/>
      <c r="C119" s="385"/>
      <c r="D119" s="385"/>
      <c r="E119" s="385"/>
      <c r="F119" s="385"/>
      <c r="G119" s="385"/>
      <c r="H119" s="385"/>
      <c r="I119" s="385"/>
      <c r="J119" s="385"/>
      <c r="K119" s="385"/>
      <c r="L119" s="385"/>
      <c r="M119" s="187"/>
      <c r="N119" s="169"/>
      <c r="O119" s="61">
        <v>2021</v>
      </c>
      <c r="P119" s="64">
        <f>COUNTIF(G100,"&gt;=01.01.2021")-(P120)</f>
        <v>1</v>
      </c>
      <c r="Q119" s="64">
        <f t="shared" si="2"/>
        <v>0</v>
      </c>
      <c r="R119" s="64">
        <f t="shared" si="3"/>
        <v>0</v>
      </c>
      <c r="S119" s="64">
        <f>SUMPRODUCT((P116=1)*(T119=1))</f>
        <v>0</v>
      </c>
      <c r="T119" s="64">
        <f>COUNTIF(J100,"&gt;=01.01.2021")</f>
        <v>1</v>
      </c>
    </row>
    <row r="120" spans="1:20" s="27" customFormat="1" ht="20.149999999999999" customHeight="1" x14ac:dyDescent="0.25">
      <c r="A120" s="166"/>
      <c r="B120" s="175"/>
      <c r="C120" s="386"/>
      <c r="D120" s="386"/>
      <c r="E120" s="386"/>
      <c r="F120" s="386"/>
      <c r="G120" s="386"/>
      <c r="H120" s="386"/>
      <c r="I120" s="386"/>
      <c r="J120" s="386"/>
      <c r="K120" s="386"/>
      <c r="L120" s="386"/>
      <c r="M120" s="187"/>
      <c r="N120" s="169"/>
      <c r="O120" s="61">
        <v>2022</v>
      </c>
      <c r="P120" s="64">
        <f>COUNTIF(G100,"&gt;=01.01.2022")</f>
        <v>0</v>
      </c>
      <c r="Q120" s="64">
        <f t="shared" si="2"/>
        <v>1</v>
      </c>
      <c r="R120" s="64">
        <f t="shared" si="3"/>
        <v>0</v>
      </c>
      <c r="S120" s="64">
        <f>SUMPRODUCT((P117=1)*(T120=1))</f>
        <v>0</v>
      </c>
      <c r="T120" s="64">
        <f>COUNTIF(J100,"&gt;=01.01.2022")</f>
        <v>1</v>
      </c>
    </row>
    <row r="121" spans="1:20" s="27" customFormat="1" ht="20.149999999999999" customHeight="1" x14ac:dyDescent="0.25">
      <c r="A121" s="166"/>
      <c r="B121" s="175"/>
      <c r="C121" s="386"/>
      <c r="D121" s="386"/>
      <c r="E121" s="386"/>
      <c r="F121" s="386"/>
      <c r="G121" s="386"/>
      <c r="H121" s="386"/>
      <c r="I121" s="386"/>
      <c r="J121" s="386"/>
      <c r="K121" s="386"/>
      <c r="L121" s="386"/>
      <c r="M121" s="187"/>
      <c r="N121" s="169"/>
      <c r="O121" s="26"/>
      <c r="P121" s="35"/>
      <c r="Q121" s="35"/>
      <c r="R121" s="35"/>
      <c r="S121" s="48"/>
      <c r="T121" s="35"/>
    </row>
    <row r="122" spans="1:20" s="27" customFormat="1" ht="20.149999999999999" customHeight="1" x14ac:dyDescent="0.25">
      <c r="A122" s="166"/>
      <c r="B122" s="175"/>
      <c r="C122" s="386"/>
      <c r="D122" s="386"/>
      <c r="E122" s="386"/>
      <c r="F122" s="386"/>
      <c r="G122" s="386"/>
      <c r="H122" s="386"/>
      <c r="I122" s="386"/>
      <c r="J122" s="386"/>
      <c r="K122" s="386"/>
      <c r="L122" s="386"/>
      <c r="M122" s="187"/>
      <c r="N122" s="169"/>
      <c r="O122" s="26"/>
      <c r="P122" s="35"/>
      <c r="Q122" s="35"/>
      <c r="R122" s="35"/>
      <c r="S122" s="48"/>
      <c r="T122" s="35"/>
    </row>
    <row r="123" spans="1:20" s="27" customFormat="1" ht="20.149999999999999" customHeight="1" x14ac:dyDescent="0.25">
      <c r="A123" s="166"/>
      <c r="B123" s="175"/>
      <c r="C123" s="386"/>
      <c r="D123" s="386"/>
      <c r="E123" s="386"/>
      <c r="F123" s="386"/>
      <c r="G123" s="386"/>
      <c r="H123" s="386"/>
      <c r="I123" s="386"/>
      <c r="J123" s="386"/>
      <c r="K123" s="386"/>
      <c r="L123" s="386"/>
      <c r="M123" s="187"/>
      <c r="N123" s="169"/>
      <c r="O123" s="26"/>
      <c r="P123" s="35"/>
      <c r="Q123" s="35"/>
      <c r="R123" s="35"/>
      <c r="S123" s="48"/>
      <c r="T123" s="35"/>
    </row>
    <row r="124" spans="1:20" s="27" customFormat="1" ht="20.149999999999999" customHeight="1" x14ac:dyDescent="0.25">
      <c r="A124" s="166"/>
      <c r="B124" s="175"/>
      <c r="C124" s="386"/>
      <c r="D124" s="386"/>
      <c r="E124" s="386"/>
      <c r="F124" s="386"/>
      <c r="G124" s="386"/>
      <c r="H124" s="386"/>
      <c r="I124" s="386"/>
      <c r="J124" s="386"/>
      <c r="K124" s="386"/>
      <c r="L124" s="386"/>
      <c r="M124" s="187"/>
      <c r="N124" s="169"/>
      <c r="O124" s="26"/>
      <c r="P124" s="35"/>
      <c r="Q124" s="35"/>
      <c r="R124" s="35"/>
      <c r="S124" s="48"/>
      <c r="T124" s="35"/>
    </row>
    <row r="125" spans="1:20" s="27" customFormat="1" ht="20.149999999999999" customHeight="1" x14ac:dyDescent="0.25">
      <c r="A125" s="166"/>
      <c r="B125" s="175"/>
      <c r="C125" s="386"/>
      <c r="D125" s="386"/>
      <c r="E125" s="386"/>
      <c r="F125" s="386"/>
      <c r="G125" s="386"/>
      <c r="H125" s="386"/>
      <c r="I125" s="386"/>
      <c r="J125" s="386"/>
      <c r="K125" s="386"/>
      <c r="L125" s="386"/>
      <c r="M125" s="187"/>
      <c r="N125" s="169"/>
      <c r="O125" s="26"/>
      <c r="P125" s="35"/>
      <c r="Q125" s="35"/>
      <c r="R125" s="35"/>
      <c r="S125" s="48"/>
      <c r="T125" s="35"/>
    </row>
    <row r="126" spans="1:20" s="27" customFormat="1" ht="20.149999999999999" customHeight="1" x14ac:dyDescent="0.25">
      <c r="A126" s="166"/>
      <c r="B126" s="175"/>
      <c r="C126" s="386"/>
      <c r="D126" s="386"/>
      <c r="E126" s="386"/>
      <c r="F126" s="386"/>
      <c r="G126" s="386"/>
      <c r="H126" s="386"/>
      <c r="I126" s="386"/>
      <c r="J126" s="386"/>
      <c r="K126" s="386"/>
      <c r="L126" s="386"/>
      <c r="M126" s="187"/>
      <c r="N126" s="169"/>
      <c r="O126" s="26"/>
      <c r="P126" s="35"/>
      <c r="Q126" s="35"/>
      <c r="R126" s="35"/>
      <c r="S126" s="48"/>
      <c r="T126" s="35"/>
    </row>
    <row r="127" spans="1:20" s="27" customFormat="1" ht="20.149999999999999" customHeight="1" x14ac:dyDescent="0.25">
      <c r="A127" s="166"/>
      <c r="B127" s="175"/>
      <c r="C127" s="394"/>
      <c r="D127" s="394"/>
      <c r="E127" s="394"/>
      <c r="F127" s="394"/>
      <c r="G127" s="394"/>
      <c r="H127" s="394"/>
      <c r="I127" s="394"/>
      <c r="J127" s="394"/>
      <c r="K127" s="394"/>
      <c r="L127" s="394"/>
      <c r="M127" s="187"/>
      <c r="N127" s="169"/>
      <c r="O127" s="26"/>
      <c r="P127" s="35"/>
      <c r="Q127" s="35"/>
      <c r="R127" s="35"/>
      <c r="S127" s="48"/>
      <c r="T127" s="35"/>
    </row>
    <row r="128" spans="1:20" s="27" customFormat="1" ht="20.149999999999999" customHeight="1" x14ac:dyDescent="0.25">
      <c r="A128" s="166"/>
      <c r="B128" s="175"/>
      <c r="C128" s="385"/>
      <c r="D128" s="385"/>
      <c r="E128" s="385"/>
      <c r="F128" s="385"/>
      <c r="G128" s="385"/>
      <c r="H128" s="385"/>
      <c r="I128" s="385"/>
      <c r="J128" s="385"/>
      <c r="K128" s="385"/>
      <c r="L128" s="385"/>
      <c r="M128" s="187"/>
      <c r="N128" s="169"/>
      <c r="O128" s="26"/>
      <c r="P128" s="35"/>
      <c r="Q128" s="35"/>
      <c r="R128" s="35"/>
      <c r="S128" s="48"/>
      <c r="T128" s="35"/>
    </row>
    <row r="129" spans="1:20" s="27" customFormat="1" ht="20.149999999999999" customHeight="1" x14ac:dyDescent="0.25">
      <c r="A129" s="166"/>
      <c r="B129" s="175"/>
      <c r="C129" s="386"/>
      <c r="D129" s="386"/>
      <c r="E129" s="386"/>
      <c r="F129" s="386"/>
      <c r="G129" s="386"/>
      <c r="H129" s="386"/>
      <c r="I129" s="386"/>
      <c r="J129" s="386"/>
      <c r="K129" s="386"/>
      <c r="L129" s="386"/>
      <c r="M129" s="187"/>
      <c r="N129" s="169"/>
      <c r="O129" s="26"/>
      <c r="P129" s="35"/>
      <c r="Q129" s="35"/>
      <c r="R129" s="35"/>
      <c r="S129" s="48"/>
      <c r="T129" s="35"/>
    </row>
    <row r="130" spans="1:20" s="27" customFormat="1" ht="20.149999999999999" customHeight="1" x14ac:dyDescent="0.25">
      <c r="A130" s="166"/>
      <c r="B130" s="175"/>
      <c r="C130" s="386"/>
      <c r="D130" s="386"/>
      <c r="E130" s="386"/>
      <c r="F130" s="386"/>
      <c r="G130" s="386"/>
      <c r="H130" s="386"/>
      <c r="I130" s="386"/>
      <c r="J130" s="386"/>
      <c r="K130" s="386"/>
      <c r="L130" s="386"/>
      <c r="M130" s="187"/>
      <c r="N130" s="169"/>
      <c r="O130" s="26"/>
      <c r="P130" s="35"/>
      <c r="Q130" s="35"/>
      <c r="R130" s="35"/>
      <c r="S130" s="48"/>
      <c r="T130" s="35"/>
    </row>
    <row r="131" spans="1:20" s="27" customFormat="1" ht="20.149999999999999" customHeight="1" x14ac:dyDescent="0.25">
      <c r="A131" s="166"/>
      <c r="B131" s="175"/>
      <c r="C131" s="386"/>
      <c r="D131" s="386"/>
      <c r="E131" s="386"/>
      <c r="F131" s="386"/>
      <c r="G131" s="386"/>
      <c r="H131" s="386"/>
      <c r="I131" s="386"/>
      <c r="J131" s="386"/>
      <c r="K131" s="386"/>
      <c r="L131" s="386"/>
      <c r="M131" s="187"/>
      <c r="N131" s="169"/>
      <c r="O131" s="26"/>
      <c r="P131" s="35"/>
      <c r="Q131" s="35"/>
      <c r="R131" s="35"/>
      <c r="S131" s="48"/>
      <c r="T131" s="35"/>
    </row>
    <row r="132" spans="1:20" s="27" customFormat="1" ht="20.149999999999999" customHeight="1" x14ac:dyDescent="0.25">
      <c r="A132" s="166"/>
      <c r="B132" s="175"/>
      <c r="C132" s="386"/>
      <c r="D132" s="386"/>
      <c r="E132" s="386"/>
      <c r="F132" s="386"/>
      <c r="G132" s="386"/>
      <c r="H132" s="386"/>
      <c r="I132" s="386"/>
      <c r="J132" s="386"/>
      <c r="K132" s="386"/>
      <c r="L132" s="386"/>
      <c r="M132" s="187"/>
      <c r="N132" s="169"/>
      <c r="O132" s="26"/>
      <c r="P132" s="35"/>
      <c r="Q132" s="35"/>
      <c r="R132" s="35"/>
      <c r="S132" s="48"/>
      <c r="T132" s="35"/>
    </row>
    <row r="133" spans="1:20" s="27" customFormat="1" ht="20.149999999999999" customHeight="1" x14ac:dyDescent="0.25">
      <c r="A133" s="166"/>
      <c r="B133" s="175"/>
      <c r="C133" s="386"/>
      <c r="D133" s="386"/>
      <c r="E133" s="386"/>
      <c r="F133" s="386"/>
      <c r="G133" s="386"/>
      <c r="H133" s="386"/>
      <c r="I133" s="386"/>
      <c r="J133" s="386"/>
      <c r="K133" s="386"/>
      <c r="L133" s="386"/>
      <c r="M133" s="187"/>
      <c r="N133" s="169"/>
      <c r="O133" s="26"/>
      <c r="P133" s="35"/>
      <c r="Q133" s="35"/>
      <c r="R133" s="35"/>
      <c r="S133" s="48"/>
      <c r="T133" s="35"/>
    </row>
    <row r="134" spans="1:20" s="27" customFormat="1" ht="20.149999999999999" customHeight="1" x14ac:dyDescent="0.25">
      <c r="A134" s="166"/>
      <c r="B134" s="175"/>
      <c r="C134" s="386"/>
      <c r="D134" s="386"/>
      <c r="E134" s="386"/>
      <c r="F134" s="386"/>
      <c r="G134" s="386"/>
      <c r="H134" s="386"/>
      <c r="I134" s="386"/>
      <c r="J134" s="386"/>
      <c r="K134" s="386"/>
      <c r="L134" s="386"/>
      <c r="M134" s="187"/>
      <c r="N134" s="169"/>
      <c r="O134" s="26"/>
      <c r="P134" s="35"/>
      <c r="Q134" s="35"/>
      <c r="R134" s="35"/>
      <c r="S134" s="48"/>
      <c r="T134" s="35"/>
    </row>
    <row r="135" spans="1:20" s="27" customFormat="1" ht="20.149999999999999" customHeight="1" x14ac:dyDescent="0.25">
      <c r="A135" s="166"/>
      <c r="B135" s="175"/>
      <c r="C135" s="386"/>
      <c r="D135" s="386"/>
      <c r="E135" s="386"/>
      <c r="F135" s="386"/>
      <c r="G135" s="386"/>
      <c r="H135" s="386"/>
      <c r="I135" s="386"/>
      <c r="J135" s="386"/>
      <c r="K135" s="386"/>
      <c r="L135" s="386"/>
      <c r="M135" s="187"/>
      <c r="N135" s="169"/>
      <c r="O135" s="26"/>
      <c r="P135" s="35"/>
      <c r="Q135" s="35"/>
      <c r="R135" s="35"/>
      <c r="S135" s="48"/>
      <c r="T135" s="35"/>
    </row>
    <row r="136" spans="1:20" s="27" customFormat="1" ht="20.149999999999999" customHeight="1" x14ac:dyDescent="0.25">
      <c r="A136" s="166"/>
      <c r="B136" s="175"/>
      <c r="C136" s="394"/>
      <c r="D136" s="394"/>
      <c r="E136" s="394"/>
      <c r="F136" s="394"/>
      <c r="G136" s="394"/>
      <c r="H136" s="394"/>
      <c r="I136" s="394"/>
      <c r="J136" s="394"/>
      <c r="K136" s="394"/>
      <c r="L136" s="394"/>
      <c r="M136" s="187"/>
      <c r="N136" s="169"/>
      <c r="O136" s="26"/>
      <c r="P136" s="35"/>
      <c r="Q136" s="35"/>
      <c r="R136" s="35"/>
      <c r="S136" s="48"/>
      <c r="T136" s="35"/>
    </row>
    <row r="137" spans="1:20" s="27" customFormat="1" ht="20.149999999999999" customHeight="1" x14ac:dyDescent="0.25">
      <c r="A137" s="166"/>
      <c r="B137" s="175"/>
      <c r="C137" s="385"/>
      <c r="D137" s="385"/>
      <c r="E137" s="385"/>
      <c r="F137" s="385"/>
      <c r="G137" s="385"/>
      <c r="H137" s="385"/>
      <c r="I137" s="385"/>
      <c r="J137" s="385"/>
      <c r="K137" s="385"/>
      <c r="L137" s="385"/>
      <c r="M137" s="187"/>
      <c r="N137" s="169"/>
      <c r="O137" s="26"/>
      <c r="P137" s="35"/>
      <c r="Q137" s="35"/>
      <c r="R137" s="35"/>
      <c r="S137" s="48"/>
      <c r="T137" s="35"/>
    </row>
    <row r="138" spans="1:20" s="27" customFormat="1" ht="20.149999999999999" customHeight="1" x14ac:dyDescent="0.25">
      <c r="A138" s="166"/>
      <c r="B138" s="175"/>
      <c r="C138" s="386"/>
      <c r="D138" s="386"/>
      <c r="E138" s="386"/>
      <c r="F138" s="386"/>
      <c r="G138" s="386"/>
      <c r="H138" s="386"/>
      <c r="I138" s="386"/>
      <c r="J138" s="386"/>
      <c r="K138" s="386"/>
      <c r="L138" s="386"/>
      <c r="M138" s="187"/>
      <c r="N138" s="169"/>
      <c r="O138" s="26"/>
      <c r="P138" s="35"/>
      <c r="Q138" s="35"/>
      <c r="R138" s="35"/>
      <c r="S138" s="48"/>
      <c r="T138" s="35"/>
    </row>
    <row r="139" spans="1:20" s="27" customFormat="1" ht="20.149999999999999" customHeight="1" x14ac:dyDescent="0.25">
      <c r="A139" s="166"/>
      <c r="B139" s="175"/>
      <c r="C139" s="386"/>
      <c r="D139" s="386"/>
      <c r="E139" s="386"/>
      <c r="F139" s="386"/>
      <c r="G139" s="386"/>
      <c r="H139" s="386"/>
      <c r="I139" s="386"/>
      <c r="J139" s="386"/>
      <c r="K139" s="386"/>
      <c r="L139" s="386"/>
      <c r="M139" s="187"/>
      <c r="N139" s="169"/>
      <c r="O139" s="26"/>
      <c r="P139" s="35"/>
      <c r="Q139" s="35"/>
      <c r="R139" s="35"/>
      <c r="S139" s="48"/>
      <c r="T139" s="35"/>
    </row>
    <row r="140" spans="1:20" s="27" customFormat="1" ht="20.149999999999999" customHeight="1" x14ac:dyDescent="0.25">
      <c r="A140" s="166"/>
      <c r="B140" s="175"/>
      <c r="C140" s="386"/>
      <c r="D140" s="386"/>
      <c r="E140" s="386"/>
      <c r="F140" s="386"/>
      <c r="G140" s="386"/>
      <c r="H140" s="386"/>
      <c r="I140" s="386"/>
      <c r="J140" s="386"/>
      <c r="K140" s="386"/>
      <c r="L140" s="386"/>
      <c r="M140" s="187"/>
      <c r="N140" s="169"/>
      <c r="O140" s="26"/>
      <c r="P140" s="35"/>
      <c r="Q140" s="35"/>
      <c r="R140" s="35"/>
      <c r="S140" s="48"/>
      <c r="T140" s="35"/>
    </row>
    <row r="141" spans="1:20" s="27" customFormat="1" ht="20.149999999999999" customHeight="1" x14ac:dyDescent="0.25">
      <c r="A141" s="166"/>
      <c r="B141" s="175"/>
      <c r="C141" s="386"/>
      <c r="D141" s="386"/>
      <c r="E141" s="386"/>
      <c r="F141" s="386"/>
      <c r="G141" s="386"/>
      <c r="H141" s="386"/>
      <c r="I141" s="386"/>
      <c r="J141" s="386"/>
      <c r="K141" s="386"/>
      <c r="L141" s="386"/>
      <c r="M141" s="187"/>
      <c r="N141" s="169"/>
      <c r="O141" s="26"/>
      <c r="P141" s="35"/>
      <c r="Q141" s="35"/>
      <c r="R141" s="35"/>
      <c r="S141" s="48"/>
      <c r="T141" s="35"/>
    </row>
    <row r="142" spans="1:20" s="27" customFormat="1" ht="20.149999999999999" customHeight="1" x14ac:dyDescent="0.25">
      <c r="A142" s="166"/>
      <c r="B142" s="175"/>
      <c r="C142" s="386"/>
      <c r="D142" s="386"/>
      <c r="E142" s="386"/>
      <c r="F142" s="386"/>
      <c r="G142" s="386"/>
      <c r="H142" s="386"/>
      <c r="I142" s="386"/>
      <c r="J142" s="386"/>
      <c r="K142" s="386"/>
      <c r="L142" s="386"/>
      <c r="M142" s="187"/>
      <c r="N142" s="169"/>
      <c r="O142" s="26"/>
      <c r="P142" s="35"/>
      <c r="Q142" s="35"/>
      <c r="R142" s="35"/>
      <c r="S142" s="48"/>
      <c r="T142" s="35"/>
    </row>
    <row r="143" spans="1:20" s="27" customFormat="1" ht="20.149999999999999" customHeight="1" x14ac:dyDescent="0.25">
      <c r="A143" s="166"/>
      <c r="B143" s="175"/>
      <c r="C143" s="386"/>
      <c r="D143" s="386"/>
      <c r="E143" s="386"/>
      <c r="F143" s="386"/>
      <c r="G143" s="386"/>
      <c r="H143" s="386"/>
      <c r="I143" s="386"/>
      <c r="J143" s="386"/>
      <c r="K143" s="386"/>
      <c r="L143" s="386"/>
      <c r="M143" s="187"/>
      <c r="N143" s="169"/>
      <c r="O143" s="26"/>
      <c r="P143" s="35"/>
      <c r="Q143" s="35"/>
      <c r="R143" s="35"/>
      <c r="S143" s="48"/>
      <c r="T143" s="35"/>
    </row>
    <row r="144" spans="1:20" s="27" customFormat="1" ht="20.149999999999999" customHeight="1" x14ac:dyDescent="0.25">
      <c r="A144" s="166"/>
      <c r="B144" s="175"/>
      <c r="C144" s="386"/>
      <c r="D144" s="386"/>
      <c r="E144" s="386"/>
      <c r="F144" s="386"/>
      <c r="G144" s="386"/>
      <c r="H144" s="386"/>
      <c r="I144" s="386"/>
      <c r="J144" s="386"/>
      <c r="K144" s="386"/>
      <c r="L144" s="386"/>
      <c r="M144" s="187"/>
      <c r="N144" s="169"/>
      <c r="O144" s="26"/>
      <c r="P144" s="35"/>
      <c r="Q144" s="35"/>
      <c r="R144" s="35"/>
      <c r="S144" s="48"/>
      <c r="T144" s="35"/>
    </row>
    <row r="145" spans="1:20" s="27" customFormat="1" ht="20.149999999999999" customHeight="1" x14ac:dyDescent="0.25">
      <c r="A145" s="166"/>
      <c r="B145" s="175"/>
      <c r="C145" s="394"/>
      <c r="D145" s="394"/>
      <c r="E145" s="394"/>
      <c r="F145" s="394"/>
      <c r="G145" s="394"/>
      <c r="H145" s="394"/>
      <c r="I145" s="394"/>
      <c r="J145" s="394"/>
      <c r="K145" s="394"/>
      <c r="L145" s="394"/>
      <c r="M145" s="187"/>
      <c r="N145" s="169"/>
      <c r="O145" s="26"/>
      <c r="P145" s="35"/>
      <c r="Q145" s="35"/>
      <c r="R145" s="35"/>
      <c r="S145" s="48"/>
      <c r="T145" s="35"/>
    </row>
    <row r="146" spans="1:20" s="27" customFormat="1" ht="20.149999999999999" customHeight="1" x14ac:dyDescent="0.25">
      <c r="A146" s="166"/>
      <c r="B146" s="175"/>
      <c r="C146" s="385"/>
      <c r="D146" s="385"/>
      <c r="E146" s="385"/>
      <c r="F146" s="385"/>
      <c r="G146" s="385"/>
      <c r="H146" s="385"/>
      <c r="I146" s="385"/>
      <c r="J146" s="385"/>
      <c r="K146" s="385"/>
      <c r="L146" s="385"/>
      <c r="M146" s="187"/>
      <c r="N146" s="169"/>
      <c r="O146" s="26"/>
      <c r="P146" s="35"/>
      <c r="Q146" s="35"/>
      <c r="R146" s="35"/>
      <c r="S146" s="48"/>
      <c r="T146" s="35"/>
    </row>
    <row r="147" spans="1:20" s="27" customFormat="1" ht="20.149999999999999" customHeight="1" x14ac:dyDescent="0.25">
      <c r="A147" s="166"/>
      <c r="B147" s="175"/>
      <c r="C147" s="386"/>
      <c r="D147" s="386"/>
      <c r="E147" s="386"/>
      <c r="F147" s="386"/>
      <c r="G147" s="386"/>
      <c r="H147" s="386"/>
      <c r="I147" s="386"/>
      <c r="J147" s="386"/>
      <c r="K147" s="386"/>
      <c r="L147" s="386"/>
      <c r="M147" s="187"/>
      <c r="N147" s="169"/>
      <c r="O147" s="26"/>
      <c r="P147" s="35"/>
      <c r="Q147" s="35"/>
      <c r="R147" s="35"/>
      <c r="S147" s="48"/>
      <c r="T147" s="35"/>
    </row>
    <row r="148" spans="1:20" s="27" customFormat="1" ht="20.149999999999999" customHeight="1" x14ac:dyDescent="0.25">
      <c r="A148" s="166"/>
      <c r="B148" s="175"/>
      <c r="C148" s="386"/>
      <c r="D148" s="386"/>
      <c r="E148" s="386"/>
      <c r="F148" s="386"/>
      <c r="G148" s="386"/>
      <c r="H148" s="386"/>
      <c r="I148" s="386"/>
      <c r="J148" s="386"/>
      <c r="K148" s="386"/>
      <c r="L148" s="386"/>
      <c r="M148" s="187"/>
      <c r="N148" s="169"/>
      <c r="O148" s="26"/>
      <c r="P148" s="35"/>
      <c r="Q148" s="35"/>
      <c r="R148" s="35"/>
      <c r="S148" s="48"/>
      <c r="T148" s="35"/>
    </row>
    <row r="149" spans="1:20" s="27" customFormat="1" ht="20.149999999999999" customHeight="1" x14ac:dyDescent="0.25">
      <c r="A149" s="166"/>
      <c r="B149" s="175"/>
      <c r="C149" s="386"/>
      <c r="D149" s="386"/>
      <c r="E149" s="386"/>
      <c r="F149" s="386"/>
      <c r="G149" s="386"/>
      <c r="H149" s="386"/>
      <c r="I149" s="386"/>
      <c r="J149" s="386"/>
      <c r="K149" s="386"/>
      <c r="L149" s="386"/>
      <c r="M149" s="187"/>
      <c r="N149" s="169"/>
      <c r="O149" s="26"/>
      <c r="P149" s="35"/>
      <c r="Q149" s="35"/>
      <c r="R149" s="35"/>
      <c r="S149" s="48"/>
      <c r="T149" s="35"/>
    </row>
    <row r="150" spans="1:20" s="27" customFormat="1" ht="20.149999999999999" customHeight="1" x14ac:dyDescent="0.25">
      <c r="A150" s="166"/>
      <c r="B150" s="175"/>
      <c r="C150" s="386"/>
      <c r="D150" s="386"/>
      <c r="E150" s="386"/>
      <c r="F150" s="386"/>
      <c r="G150" s="386"/>
      <c r="H150" s="386"/>
      <c r="I150" s="386"/>
      <c r="J150" s="386"/>
      <c r="K150" s="386"/>
      <c r="L150" s="386"/>
      <c r="M150" s="187"/>
      <c r="N150" s="169"/>
      <c r="O150" s="26"/>
      <c r="P150" s="35"/>
      <c r="Q150" s="35"/>
      <c r="R150" s="35"/>
      <c r="S150" s="48"/>
      <c r="T150" s="35"/>
    </row>
    <row r="151" spans="1:20" s="27" customFormat="1" ht="20.149999999999999" customHeight="1" x14ac:dyDescent="0.25">
      <c r="A151" s="166"/>
      <c r="B151" s="175"/>
      <c r="C151" s="386"/>
      <c r="D151" s="386"/>
      <c r="E151" s="386"/>
      <c r="F151" s="386"/>
      <c r="G151" s="386"/>
      <c r="H151" s="386"/>
      <c r="I151" s="386"/>
      <c r="J151" s="386"/>
      <c r="K151" s="386"/>
      <c r="L151" s="386"/>
      <c r="M151" s="187"/>
      <c r="N151" s="169"/>
      <c r="O151" s="26"/>
      <c r="P151" s="35"/>
      <c r="Q151" s="35"/>
      <c r="R151" s="35"/>
      <c r="S151" s="48"/>
      <c r="T151" s="35"/>
    </row>
    <row r="152" spans="1:20" s="27" customFormat="1" ht="20.149999999999999" customHeight="1" x14ac:dyDescent="0.25">
      <c r="A152" s="166"/>
      <c r="B152" s="175"/>
      <c r="C152" s="386"/>
      <c r="D152" s="386"/>
      <c r="E152" s="386"/>
      <c r="F152" s="386"/>
      <c r="G152" s="386"/>
      <c r="H152" s="386"/>
      <c r="I152" s="386"/>
      <c r="J152" s="386"/>
      <c r="K152" s="386"/>
      <c r="L152" s="386"/>
      <c r="M152" s="187"/>
      <c r="N152" s="169"/>
      <c r="O152" s="26"/>
      <c r="P152" s="35"/>
      <c r="Q152" s="35"/>
      <c r="R152" s="35"/>
      <c r="S152" s="48"/>
      <c r="T152" s="35"/>
    </row>
    <row r="153" spans="1:20" s="27" customFormat="1" ht="19.5" customHeight="1" x14ac:dyDescent="0.25">
      <c r="A153" s="166"/>
      <c r="B153" s="175"/>
      <c r="C153" s="386"/>
      <c r="D153" s="386"/>
      <c r="E153" s="386"/>
      <c r="F153" s="386"/>
      <c r="G153" s="386"/>
      <c r="H153" s="386"/>
      <c r="I153" s="386"/>
      <c r="J153" s="386"/>
      <c r="K153" s="386"/>
      <c r="L153" s="386"/>
      <c r="M153" s="187"/>
      <c r="N153" s="169"/>
      <c r="O153" s="26"/>
      <c r="P153" s="35"/>
      <c r="Q153" s="35"/>
      <c r="R153" s="35"/>
      <c r="S153" s="48"/>
      <c r="T153" s="35"/>
    </row>
    <row r="154" spans="1:20" s="27" customFormat="1" ht="12" customHeight="1" x14ac:dyDescent="0.25">
      <c r="A154" s="166"/>
      <c r="B154" s="175"/>
      <c r="C154" s="175"/>
      <c r="D154" s="198"/>
      <c r="E154" s="198"/>
      <c r="F154" s="165"/>
      <c r="G154" s="165"/>
      <c r="H154" s="165"/>
      <c r="I154" s="165"/>
      <c r="J154" s="165"/>
      <c r="K154" s="165"/>
      <c r="L154" s="165"/>
      <c r="M154" s="165"/>
      <c r="N154" s="169"/>
      <c r="O154" s="26"/>
      <c r="P154" s="35"/>
      <c r="Q154" s="35"/>
      <c r="R154" s="35"/>
      <c r="S154" s="48"/>
      <c r="T154" s="35"/>
    </row>
    <row r="155" spans="1:20" s="27" customFormat="1" ht="20.149999999999999" customHeight="1" x14ac:dyDescent="0.25">
      <c r="A155" s="166"/>
      <c r="B155" s="175"/>
      <c r="C155" s="175"/>
      <c r="D155" s="198"/>
      <c r="E155" s="198"/>
      <c r="F155" s="165"/>
      <c r="G155" s="165"/>
      <c r="H155" s="165"/>
      <c r="I155" s="165"/>
      <c r="J155" s="165"/>
      <c r="K155" s="165"/>
      <c r="L155" s="165"/>
      <c r="M155" s="165"/>
      <c r="N155" s="169"/>
      <c r="O155" s="26"/>
      <c r="P155" s="35"/>
      <c r="Q155" s="35"/>
      <c r="R155" s="35"/>
      <c r="S155" s="48"/>
      <c r="T155" s="35"/>
    </row>
    <row r="156" spans="1:20" s="27" customFormat="1" ht="18.75" customHeight="1" x14ac:dyDescent="0.25">
      <c r="A156" s="166"/>
      <c r="B156" s="175"/>
      <c r="C156" s="199" t="s">
        <v>273</v>
      </c>
      <c r="D156" s="165"/>
      <c r="E156" s="165"/>
      <c r="F156" s="165"/>
      <c r="G156" s="165"/>
      <c r="H156" s="165"/>
      <c r="I156" s="165"/>
      <c r="J156" s="165"/>
      <c r="K156" s="165"/>
      <c r="L156" s="165"/>
      <c r="M156" s="165"/>
      <c r="N156" s="169"/>
      <c r="O156" s="26"/>
      <c r="P156" s="35"/>
      <c r="Q156" s="35"/>
      <c r="R156" s="35"/>
      <c r="S156" s="48"/>
      <c r="T156" s="35"/>
    </row>
    <row r="157" spans="1:20" s="27" customFormat="1" ht="39.65" customHeight="1" x14ac:dyDescent="0.25">
      <c r="A157" s="166"/>
      <c r="B157" s="175"/>
      <c r="C157" s="414" t="s">
        <v>261</v>
      </c>
      <c r="D157" s="415"/>
      <c r="E157" s="415"/>
      <c r="F157" s="415"/>
      <c r="G157" s="415"/>
      <c r="H157" s="415"/>
      <c r="I157" s="415"/>
      <c r="J157" s="415"/>
      <c r="K157" s="415"/>
      <c r="L157" s="415"/>
      <c r="M157" s="165"/>
      <c r="N157" s="169"/>
      <c r="O157" s="26"/>
      <c r="P157" s="35"/>
      <c r="Q157" s="35"/>
      <c r="R157" s="35"/>
      <c r="S157" s="48"/>
      <c r="T157" s="35"/>
    </row>
    <row r="158" spans="1:20" s="27" customFormat="1" ht="95.5" customHeight="1" x14ac:dyDescent="0.25">
      <c r="A158" s="166"/>
      <c r="B158" s="175"/>
      <c r="C158" s="407" t="s">
        <v>415</v>
      </c>
      <c r="D158" s="408"/>
      <c r="E158" s="408"/>
      <c r="F158" s="408"/>
      <c r="G158" s="408"/>
      <c r="H158" s="408"/>
      <c r="I158" s="408"/>
      <c r="J158" s="408"/>
      <c r="K158" s="408"/>
      <c r="L158" s="408"/>
      <c r="M158" s="165"/>
      <c r="N158" s="169"/>
      <c r="O158" s="26"/>
      <c r="P158" s="35"/>
      <c r="Q158" s="35"/>
      <c r="R158" s="35"/>
      <c r="S158" s="48"/>
      <c r="T158" s="35"/>
    </row>
    <row r="159" spans="1:20" s="27" customFormat="1" ht="21" customHeight="1" x14ac:dyDescent="0.25">
      <c r="A159" s="166"/>
      <c r="B159" s="175"/>
      <c r="C159" s="386"/>
      <c r="D159" s="386"/>
      <c r="E159" s="386"/>
      <c r="F159" s="386"/>
      <c r="G159" s="386"/>
      <c r="H159" s="386"/>
      <c r="I159" s="386"/>
      <c r="J159" s="386"/>
      <c r="K159" s="386"/>
      <c r="L159" s="386"/>
      <c r="M159" s="187"/>
      <c r="N159" s="169"/>
      <c r="O159" s="26"/>
      <c r="P159" s="26"/>
      <c r="Q159" s="26"/>
      <c r="R159" s="26"/>
      <c r="S159" s="26"/>
      <c r="T159" s="26"/>
    </row>
    <row r="160" spans="1:20" s="27" customFormat="1" ht="20.149999999999999" customHeight="1" x14ac:dyDescent="0.25">
      <c r="A160" s="166"/>
      <c r="B160" s="175"/>
      <c r="C160" s="386"/>
      <c r="D160" s="386"/>
      <c r="E160" s="386"/>
      <c r="F160" s="386"/>
      <c r="G160" s="386"/>
      <c r="H160" s="386"/>
      <c r="I160" s="386"/>
      <c r="J160" s="386"/>
      <c r="K160" s="386"/>
      <c r="L160" s="386"/>
      <c r="M160" s="187"/>
      <c r="N160" s="169"/>
      <c r="O160" s="26"/>
      <c r="P160" s="26"/>
      <c r="Q160" s="26"/>
      <c r="R160" s="26"/>
      <c r="S160" s="26"/>
      <c r="T160" s="26"/>
    </row>
    <row r="161" spans="1:20" s="27" customFormat="1" ht="20.149999999999999" customHeight="1" x14ac:dyDescent="0.25">
      <c r="A161" s="166"/>
      <c r="B161" s="175"/>
      <c r="C161" s="386"/>
      <c r="D161" s="386"/>
      <c r="E161" s="386"/>
      <c r="F161" s="386"/>
      <c r="G161" s="386"/>
      <c r="H161" s="386"/>
      <c r="I161" s="386"/>
      <c r="J161" s="386"/>
      <c r="K161" s="386"/>
      <c r="L161" s="386"/>
      <c r="M161" s="187"/>
      <c r="N161" s="169"/>
      <c r="O161" s="26"/>
      <c r="P161" s="26"/>
      <c r="Q161" s="26"/>
      <c r="R161" s="26"/>
      <c r="S161" s="26"/>
      <c r="T161" s="26"/>
    </row>
    <row r="162" spans="1:20" s="27" customFormat="1" ht="20.149999999999999" customHeight="1" x14ac:dyDescent="0.25">
      <c r="A162" s="166"/>
      <c r="B162" s="175"/>
      <c r="C162" s="386"/>
      <c r="D162" s="386"/>
      <c r="E162" s="386"/>
      <c r="F162" s="386"/>
      <c r="G162" s="386"/>
      <c r="H162" s="386"/>
      <c r="I162" s="386"/>
      <c r="J162" s="386"/>
      <c r="K162" s="386"/>
      <c r="L162" s="386"/>
      <c r="M162" s="187"/>
      <c r="N162" s="169"/>
      <c r="O162" s="26"/>
      <c r="P162" s="26"/>
      <c r="Q162" s="26"/>
      <c r="R162" s="26"/>
      <c r="S162" s="26"/>
      <c r="T162" s="26"/>
    </row>
    <row r="163" spans="1:20" s="27" customFormat="1" ht="20.149999999999999" customHeight="1" x14ac:dyDescent="0.25">
      <c r="A163" s="166"/>
      <c r="B163" s="175"/>
      <c r="C163" s="386"/>
      <c r="D163" s="386"/>
      <c r="E163" s="386"/>
      <c r="F163" s="386"/>
      <c r="G163" s="386"/>
      <c r="H163" s="386"/>
      <c r="I163" s="386"/>
      <c r="J163" s="386"/>
      <c r="K163" s="386"/>
      <c r="L163" s="386"/>
      <c r="M163" s="187"/>
      <c r="N163" s="169"/>
      <c r="O163" s="26"/>
      <c r="P163" s="26"/>
      <c r="Q163" s="26"/>
      <c r="R163" s="26"/>
      <c r="S163" s="26"/>
      <c r="T163" s="26"/>
    </row>
    <row r="164" spans="1:20" s="27" customFormat="1" ht="20.149999999999999" customHeight="1" x14ac:dyDescent="0.25">
      <c r="A164" s="166"/>
      <c r="B164" s="175"/>
      <c r="C164" s="386"/>
      <c r="D164" s="386"/>
      <c r="E164" s="386"/>
      <c r="F164" s="386"/>
      <c r="G164" s="386"/>
      <c r="H164" s="386"/>
      <c r="I164" s="386"/>
      <c r="J164" s="386"/>
      <c r="K164" s="386"/>
      <c r="L164" s="386"/>
      <c r="M164" s="187"/>
      <c r="N164" s="169"/>
      <c r="O164" s="26"/>
      <c r="P164" s="26"/>
      <c r="Q164" s="26"/>
      <c r="R164" s="26"/>
      <c r="S164" s="26"/>
      <c r="T164" s="26"/>
    </row>
    <row r="165" spans="1:20" s="27" customFormat="1" ht="20.149999999999999" customHeight="1" x14ac:dyDescent="0.25">
      <c r="A165" s="166"/>
      <c r="B165" s="175"/>
      <c r="C165" s="386"/>
      <c r="D165" s="386"/>
      <c r="E165" s="386"/>
      <c r="F165" s="386"/>
      <c r="G165" s="386"/>
      <c r="H165" s="386"/>
      <c r="I165" s="386"/>
      <c r="J165" s="386"/>
      <c r="K165" s="386"/>
      <c r="L165" s="386"/>
      <c r="M165" s="187"/>
      <c r="N165" s="169"/>
      <c r="O165" s="26"/>
      <c r="P165" s="26"/>
      <c r="Q165" s="26"/>
      <c r="R165" s="26"/>
      <c r="S165" s="26"/>
      <c r="T165" s="26"/>
    </row>
    <row r="166" spans="1:20" s="27" customFormat="1" ht="20.149999999999999" customHeight="1" x14ac:dyDescent="0.25">
      <c r="A166" s="166"/>
      <c r="B166" s="175"/>
      <c r="C166" s="386"/>
      <c r="D166" s="386"/>
      <c r="E166" s="386"/>
      <c r="F166" s="386"/>
      <c r="G166" s="386"/>
      <c r="H166" s="386"/>
      <c r="I166" s="386"/>
      <c r="J166" s="386"/>
      <c r="K166" s="386"/>
      <c r="L166" s="386"/>
      <c r="M166" s="187"/>
      <c r="N166" s="169"/>
      <c r="O166" s="26"/>
      <c r="P166" s="26"/>
      <c r="Q166" s="26"/>
      <c r="R166" s="26"/>
      <c r="S166" s="26"/>
      <c r="T166" s="26"/>
    </row>
    <row r="167" spans="1:20" s="27" customFormat="1" ht="20.149999999999999" customHeight="1" x14ac:dyDescent="0.25">
      <c r="A167" s="166"/>
      <c r="B167" s="175"/>
      <c r="C167" s="394"/>
      <c r="D167" s="394"/>
      <c r="E167" s="394"/>
      <c r="F167" s="394"/>
      <c r="G167" s="394"/>
      <c r="H167" s="394"/>
      <c r="I167" s="394"/>
      <c r="J167" s="394"/>
      <c r="K167" s="394"/>
      <c r="L167" s="394"/>
      <c r="M167" s="187"/>
      <c r="N167" s="169"/>
      <c r="O167" s="26"/>
      <c r="P167" s="26"/>
      <c r="Q167" s="26"/>
      <c r="R167" s="26"/>
      <c r="S167" s="26"/>
      <c r="T167" s="26"/>
    </row>
    <row r="168" spans="1:20" s="27" customFormat="1" ht="20.149999999999999" customHeight="1" x14ac:dyDescent="0.25">
      <c r="A168" s="166"/>
      <c r="B168" s="175"/>
      <c r="C168" s="385"/>
      <c r="D168" s="385"/>
      <c r="E168" s="385"/>
      <c r="F168" s="385"/>
      <c r="G168" s="385"/>
      <c r="H168" s="385"/>
      <c r="I168" s="385"/>
      <c r="J168" s="385"/>
      <c r="K168" s="385"/>
      <c r="L168" s="385"/>
      <c r="M168" s="187"/>
      <c r="N168" s="169"/>
      <c r="O168" s="26"/>
      <c r="P168" s="26"/>
      <c r="Q168" s="26"/>
      <c r="R168" s="26"/>
      <c r="S168" s="26"/>
      <c r="T168" s="26"/>
    </row>
    <row r="169" spans="1:20" s="27" customFormat="1" ht="20.149999999999999" customHeight="1" x14ac:dyDescent="0.25">
      <c r="A169" s="166"/>
      <c r="B169" s="175"/>
      <c r="C169" s="386"/>
      <c r="D169" s="386"/>
      <c r="E169" s="386"/>
      <c r="F169" s="386"/>
      <c r="G169" s="386"/>
      <c r="H169" s="386"/>
      <c r="I169" s="386"/>
      <c r="J169" s="386"/>
      <c r="K169" s="386"/>
      <c r="L169" s="386"/>
      <c r="M169" s="187"/>
      <c r="N169" s="169"/>
      <c r="O169" s="26"/>
      <c r="P169" s="26"/>
      <c r="Q169" s="26"/>
      <c r="R169" s="26"/>
      <c r="S169" s="26"/>
      <c r="T169" s="26"/>
    </row>
    <row r="170" spans="1:20" s="27" customFormat="1" ht="20.149999999999999" customHeight="1" x14ac:dyDescent="0.25">
      <c r="A170" s="166"/>
      <c r="B170" s="175"/>
      <c r="C170" s="386"/>
      <c r="D170" s="386"/>
      <c r="E170" s="386"/>
      <c r="F170" s="386"/>
      <c r="G170" s="386"/>
      <c r="H170" s="386"/>
      <c r="I170" s="386"/>
      <c r="J170" s="386"/>
      <c r="K170" s="386"/>
      <c r="L170" s="386"/>
      <c r="M170" s="187"/>
      <c r="N170" s="169"/>
      <c r="O170" s="26"/>
      <c r="P170" s="26"/>
      <c r="Q170" s="26"/>
      <c r="R170" s="26"/>
      <c r="S170" s="26"/>
      <c r="T170" s="26"/>
    </row>
    <row r="171" spans="1:20" s="27" customFormat="1" ht="20.149999999999999" customHeight="1" x14ac:dyDescent="0.25">
      <c r="A171" s="166"/>
      <c r="B171" s="175"/>
      <c r="C171" s="386"/>
      <c r="D171" s="386"/>
      <c r="E171" s="386"/>
      <c r="F171" s="386"/>
      <c r="G171" s="386"/>
      <c r="H171" s="386"/>
      <c r="I171" s="386"/>
      <c r="J171" s="386"/>
      <c r="K171" s="386"/>
      <c r="L171" s="386"/>
      <c r="M171" s="187"/>
      <c r="N171" s="169"/>
      <c r="O171" s="26"/>
      <c r="P171" s="35"/>
      <c r="Q171" s="35"/>
      <c r="R171" s="35"/>
      <c r="S171" s="48"/>
      <c r="T171" s="35"/>
    </row>
    <row r="172" spans="1:20" s="27" customFormat="1" ht="20.149999999999999" customHeight="1" x14ac:dyDescent="0.25">
      <c r="A172" s="166"/>
      <c r="B172" s="175"/>
      <c r="C172" s="386"/>
      <c r="D172" s="386"/>
      <c r="E172" s="386"/>
      <c r="F172" s="386"/>
      <c r="G172" s="386"/>
      <c r="H172" s="386"/>
      <c r="I172" s="386"/>
      <c r="J172" s="386"/>
      <c r="K172" s="386"/>
      <c r="L172" s="386"/>
      <c r="M172" s="187"/>
      <c r="N172" s="169"/>
      <c r="O172" s="26"/>
      <c r="P172" s="35"/>
      <c r="Q172" s="35"/>
      <c r="R172" s="35"/>
      <c r="S172" s="48"/>
      <c r="T172" s="35"/>
    </row>
    <row r="173" spans="1:20" s="27" customFormat="1" ht="20.149999999999999" customHeight="1" x14ac:dyDescent="0.25">
      <c r="A173" s="166"/>
      <c r="B173" s="175"/>
      <c r="C173" s="386"/>
      <c r="D173" s="386"/>
      <c r="E173" s="386"/>
      <c r="F173" s="386"/>
      <c r="G173" s="386"/>
      <c r="H173" s="386"/>
      <c r="I173" s="386"/>
      <c r="J173" s="386"/>
      <c r="K173" s="386"/>
      <c r="L173" s="386"/>
      <c r="M173" s="187"/>
      <c r="N173" s="169"/>
      <c r="O173" s="26"/>
      <c r="P173" s="35"/>
      <c r="Q173" s="35"/>
      <c r="R173" s="35"/>
      <c r="S173" s="48"/>
      <c r="T173" s="35"/>
    </row>
    <row r="174" spans="1:20" s="27" customFormat="1" ht="20.149999999999999" customHeight="1" x14ac:dyDescent="0.25">
      <c r="A174" s="166"/>
      <c r="B174" s="175"/>
      <c r="C174" s="386"/>
      <c r="D174" s="386"/>
      <c r="E174" s="386"/>
      <c r="F174" s="386"/>
      <c r="G174" s="386"/>
      <c r="H174" s="386"/>
      <c r="I174" s="386"/>
      <c r="J174" s="386"/>
      <c r="K174" s="386"/>
      <c r="L174" s="386"/>
      <c r="M174" s="187"/>
      <c r="N174" s="169"/>
      <c r="O174" s="26"/>
      <c r="P174" s="35"/>
      <c r="Q174" s="35"/>
      <c r="R174" s="35"/>
      <c r="S174" s="48"/>
      <c r="T174" s="35"/>
    </row>
    <row r="175" spans="1:20" s="27" customFormat="1" ht="20.149999999999999" customHeight="1" x14ac:dyDescent="0.25">
      <c r="A175" s="166"/>
      <c r="B175" s="175"/>
      <c r="C175" s="386"/>
      <c r="D175" s="386"/>
      <c r="E175" s="386"/>
      <c r="F175" s="386"/>
      <c r="G175" s="386"/>
      <c r="H175" s="386"/>
      <c r="I175" s="386"/>
      <c r="J175" s="386"/>
      <c r="K175" s="386"/>
      <c r="L175" s="386"/>
      <c r="M175" s="187"/>
      <c r="N175" s="169"/>
      <c r="O175" s="26"/>
      <c r="P175" s="35"/>
      <c r="Q175" s="35"/>
      <c r="R175" s="35"/>
      <c r="S175" s="48"/>
      <c r="T175" s="35"/>
    </row>
    <row r="176" spans="1:20" s="27" customFormat="1" ht="20.149999999999999" customHeight="1" x14ac:dyDescent="0.25">
      <c r="A176" s="166"/>
      <c r="B176" s="175"/>
      <c r="C176" s="394"/>
      <c r="D176" s="394"/>
      <c r="E176" s="394"/>
      <c r="F176" s="394"/>
      <c r="G176" s="394"/>
      <c r="H176" s="394"/>
      <c r="I176" s="394"/>
      <c r="J176" s="394"/>
      <c r="K176" s="394"/>
      <c r="L176" s="394"/>
      <c r="M176" s="187"/>
      <c r="N176" s="169"/>
      <c r="O176" s="26"/>
      <c r="P176" s="35"/>
      <c r="Q176" s="35"/>
      <c r="R176" s="35"/>
      <c r="S176" s="48"/>
      <c r="T176" s="35"/>
    </row>
    <row r="177" spans="1:20" s="27" customFormat="1" ht="20.149999999999999" customHeight="1" x14ac:dyDescent="0.25">
      <c r="A177" s="166"/>
      <c r="B177" s="175"/>
      <c r="C177" s="385"/>
      <c r="D177" s="385"/>
      <c r="E177" s="385"/>
      <c r="F177" s="385"/>
      <c r="G177" s="385"/>
      <c r="H177" s="385"/>
      <c r="I177" s="385"/>
      <c r="J177" s="385"/>
      <c r="K177" s="385"/>
      <c r="L177" s="385"/>
      <c r="M177" s="187"/>
      <c r="N177" s="169"/>
      <c r="O177" s="26"/>
      <c r="P177" s="35"/>
      <c r="Q177" s="35"/>
      <c r="R177" s="35"/>
      <c r="S177" s="48"/>
      <c r="T177" s="35"/>
    </row>
    <row r="178" spans="1:20" s="27" customFormat="1" ht="20.149999999999999" customHeight="1" x14ac:dyDescent="0.25">
      <c r="A178" s="166"/>
      <c r="B178" s="175"/>
      <c r="C178" s="386"/>
      <c r="D178" s="386"/>
      <c r="E178" s="386"/>
      <c r="F178" s="386"/>
      <c r="G178" s="386"/>
      <c r="H178" s="386"/>
      <c r="I178" s="386"/>
      <c r="J178" s="386"/>
      <c r="K178" s="386"/>
      <c r="L178" s="386"/>
      <c r="M178" s="187"/>
      <c r="N178" s="169"/>
      <c r="O178" s="26"/>
      <c r="P178" s="35"/>
      <c r="Q178" s="35"/>
      <c r="R178" s="35"/>
      <c r="S178" s="48"/>
      <c r="T178" s="35"/>
    </row>
    <row r="179" spans="1:20" s="27" customFormat="1" ht="20.149999999999999" customHeight="1" x14ac:dyDescent="0.25">
      <c r="A179" s="166"/>
      <c r="B179" s="175"/>
      <c r="C179" s="386"/>
      <c r="D179" s="386"/>
      <c r="E179" s="386"/>
      <c r="F179" s="386"/>
      <c r="G179" s="386"/>
      <c r="H179" s="386"/>
      <c r="I179" s="386"/>
      <c r="J179" s="386"/>
      <c r="K179" s="386"/>
      <c r="L179" s="386"/>
      <c r="M179" s="187"/>
      <c r="N179" s="169"/>
      <c r="O179" s="26"/>
      <c r="P179" s="35"/>
      <c r="Q179" s="35"/>
      <c r="R179" s="35"/>
      <c r="S179" s="48"/>
      <c r="T179" s="35"/>
    </row>
    <row r="180" spans="1:20" s="27" customFormat="1" ht="20.149999999999999" customHeight="1" x14ac:dyDescent="0.25">
      <c r="A180" s="166"/>
      <c r="B180" s="175"/>
      <c r="C180" s="386"/>
      <c r="D180" s="386"/>
      <c r="E180" s="386"/>
      <c r="F180" s="386"/>
      <c r="G180" s="386"/>
      <c r="H180" s="386"/>
      <c r="I180" s="386"/>
      <c r="J180" s="386"/>
      <c r="K180" s="386"/>
      <c r="L180" s="386"/>
      <c r="M180" s="187"/>
      <c r="N180" s="169"/>
      <c r="O180" s="26"/>
      <c r="P180" s="35"/>
      <c r="Q180" s="35"/>
      <c r="R180" s="35"/>
      <c r="S180" s="48"/>
      <c r="T180" s="35"/>
    </row>
    <row r="181" spans="1:20" s="27" customFormat="1" ht="20.149999999999999" customHeight="1" x14ac:dyDescent="0.25">
      <c r="A181" s="166"/>
      <c r="B181" s="175"/>
      <c r="C181" s="386"/>
      <c r="D181" s="386"/>
      <c r="E181" s="386"/>
      <c r="F181" s="386"/>
      <c r="G181" s="386"/>
      <c r="H181" s="386"/>
      <c r="I181" s="386"/>
      <c r="J181" s="386"/>
      <c r="K181" s="386"/>
      <c r="L181" s="386"/>
      <c r="M181" s="187"/>
      <c r="N181" s="169"/>
      <c r="O181" s="26"/>
      <c r="P181" s="35"/>
      <c r="Q181" s="35"/>
      <c r="R181" s="35"/>
      <c r="S181" s="48"/>
      <c r="T181" s="35"/>
    </row>
    <row r="182" spans="1:20" s="27" customFormat="1" ht="20.149999999999999" customHeight="1" x14ac:dyDescent="0.25">
      <c r="A182" s="166"/>
      <c r="B182" s="175"/>
      <c r="C182" s="386"/>
      <c r="D182" s="386"/>
      <c r="E182" s="386"/>
      <c r="F182" s="386"/>
      <c r="G182" s="386"/>
      <c r="H182" s="386"/>
      <c r="I182" s="386"/>
      <c r="J182" s="386"/>
      <c r="K182" s="386"/>
      <c r="L182" s="386"/>
      <c r="M182" s="187"/>
      <c r="N182" s="169"/>
      <c r="O182" s="26"/>
      <c r="P182" s="35"/>
      <c r="Q182" s="35"/>
      <c r="R182" s="35"/>
      <c r="S182" s="48"/>
      <c r="T182" s="35"/>
    </row>
    <row r="183" spans="1:20" s="27" customFormat="1" ht="20.149999999999999" customHeight="1" x14ac:dyDescent="0.25">
      <c r="A183" s="166"/>
      <c r="B183" s="175"/>
      <c r="C183" s="386"/>
      <c r="D183" s="386"/>
      <c r="E183" s="386"/>
      <c r="F183" s="386"/>
      <c r="G183" s="386"/>
      <c r="H183" s="386"/>
      <c r="I183" s="386"/>
      <c r="J183" s="386"/>
      <c r="K183" s="386"/>
      <c r="L183" s="386"/>
      <c r="M183" s="187"/>
      <c r="N183" s="169"/>
      <c r="O183" s="26"/>
      <c r="P183" s="35"/>
      <c r="Q183" s="35"/>
      <c r="R183" s="35"/>
      <c r="S183" s="48"/>
      <c r="T183" s="35"/>
    </row>
    <row r="184" spans="1:20" s="27" customFormat="1" ht="20.149999999999999" customHeight="1" x14ac:dyDescent="0.25">
      <c r="A184" s="166"/>
      <c r="B184" s="175"/>
      <c r="C184" s="386"/>
      <c r="D184" s="386"/>
      <c r="E184" s="386"/>
      <c r="F184" s="386"/>
      <c r="G184" s="386"/>
      <c r="H184" s="386"/>
      <c r="I184" s="386"/>
      <c r="J184" s="386"/>
      <c r="K184" s="386"/>
      <c r="L184" s="386"/>
      <c r="M184" s="187"/>
      <c r="N184" s="169"/>
      <c r="O184" s="26"/>
      <c r="P184" s="35"/>
      <c r="Q184" s="35"/>
      <c r="R184" s="35"/>
      <c r="S184" s="48"/>
      <c r="T184" s="35"/>
    </row>
    <row r="185" spans="1:20" s="27" customFormat="1" ht="20.149999999999999" customHeight="1" x14ac:dyDescent="0.25">
      <c r="A185" s="166"/>
      <c r="B185" s="175"/>
      <c r="C185" s="394"/>
      <c r="D185" s="394"/>
      <c r="E185" s="394"/>
      <c r="F185" s="394"/>
      <c r="G185" s="394"/>
      <c r="H185" s="394"/>
      <c r="I185" s="394"/>
      <c r="J185" s="394"/>
      <c r="K185" s="394"/>
      <c r="L185" s="394"/>
      <c r="M185" s="187"/>
      <c r="N185" s="169"/>
      <c r="O185" s="26"/>
      <c r="P185" s="35"/>
      <c r="Q185" s="35"/>
      <c r="R185" s="35"/>
      <c r="S185" s="48"/>
      <c r="T185" s="35"/>
    </row>
    <row r="186" spans="1:20" s="27" customFormat="1" ht="20.149999999999999" customHeight="1" x14ac:dyDescent="0.25">
      <c r="A186" s="166"/>
      <c r="B186" s="175"/>
      <c r="C186" s="385"/>
      <c r="D186" s="385"/>
      <c r="E186" s="385"/>
      <c r="F186" s="385"/>
      <c r="G186" s="385"/>
      <c r="H186" s="385"/>
      <c r="I186" s="385"/>
      <c r="J186" s="385"/>
      <c r="K186" s="385"/>
      <c r="L186" s="385"/>
      <c r="M186" s="187"/>
      <c r="N186" s="169"/>
      <c r="O186" s="26"/>
      <c r="P186" s="35"/>
      <c r="Q186" s="35"/>
      <c r="R186" s="35"/>
      <c r="S186" s="48"/>
      <c r="T186" s="35"/>
    </row>
    <row r="187" spans="1:20" s="27" customFormat="1" ht="20.149999999999999" customHeight="1" x14ac:dyDescent="0.25">
      <c r="A187" s="166"/>
      <c r="B187" s="175"/>
      <c r="C187" s="386"/>
      <c r="D187" s="386"/>
      <c r="E187" s="386"/>
      <c r="F187" s="386"/>
      <c r="G187" s="386"/>
      <c r="H187" s="386"/>
      <c r="I187" s="386"/>
      <c r="J187" s="386"/>
      <c r="K187" s="386"/>
      <c r="L187" s="386"/>
      <c r="M187" s="187"/>
      <c r="N187" s="169"/>
      <c r="O187" s="26"/>
      <c r="P187" s="35"/>
      <c r="Q187" s="35"/>
      <c r="R187" s="35"/>
      <c r="S187" s="48"/>
      <c r="T187" s="35"/>
    </row>
    <row r="188" spans="1:20" s="27" customFormat="1" ht="20.149999999999999" customHeight="1" x14ac:dyDescent="0.25">
      <c r="A188" s="166"/>
      <c r="B188" s="175"/>
      <c r="C188" s="386"/>
      <c r="D188" s="386"/>
      <c r="E188" s="386"/>
      <c r="F188" s="386"/>
      <c r="G188" s="386"/>
      <c r="H188" s="386"/>
      <c r="I188" s="386"/>
      <c r="J188" s="386"/>
      <c r="K188" s="386"/>
      <c r="L188" s="386"/>
      <c r="M188" s="187"/>
      <c r="N188" s="169"/>
      <c r="O188" s="26"/>
      <c r="P188" s="35"/>
      <c r="Q188" s="35"/>
      <c r="R188" s="35"/>
      <c r="S188" s="48"/>
      <c r="T188" s="35"/>
    </row>
    <row r="189" spans="1:20" s="27" customFormat="1" ht="20.149999999999999" customHeight="1" x14ac:dyDescent="0.25">
      <c r="A189" s="166"/>
      <c r="B189" s="175"/>
      <c r="C189" s="386"/>
      <c r="D189" s="386"/>
      <c r="E189" s="386"/>
      <c r="F189" s="386"/>
      <c r="G189" s="386"/>
      <c r="H189" s="386"/>
      <c r="I189" s="386"/>
      <c r="J189" s="386"/>
      <c r="K189" s="386"/>
      <c r="L189" s="386"/>
      <c r="M189" s="187"/>
      <c r="N189" s="169"/>
      <c r="O189" s="26"/>
      <c r="P189" s="35"/>
      <c r="Q189" s="35"/>
      <c r="R189" s="35"/>
      <c r="S189" s="48"/>
      <c r="T189" s="35"/>
    </row>
    <row r="190" spans="1:20" s="27" customFormat="1" ht="20.149999999999999" customHeight="1" x14ac:dyDescent="0.25">
      <c r="A190" s="166"/>
      <c r="B190" s="175"/>
      <c r="C190" s="386"/>
      <c r="D190" s="386"/>
      <c r="E190" s="386"/>
      <c r="F190" s="386"/>
      <c r="G190" s="386"/>
      <c r="H190" s="386"/>
      <c r="I190" s="386"/>
      <c r="J190" s="386"/>
      <c r="K190" s="386"/>
      <c r="L190" s="386"/>
      <c r="M190" s="187"/>
      <c r="N190" s="169"/>
      <c r="O190" s="26"/>
      <c r="P190" s="35"/>
      <c r="Q190" s="35"/>
      <c r="R190" s="35"/>
      <c r="S190" s="48"/>
      <c r="T190" s="35"/>
    </row>
    <row r="191" spans="1:20" s="27" customFormat="1" ht="20.149999999999999" customHeight="1" x14ac:dyDescent="0.25">
      <c r="A191" s="166"/>
      <c r="B191" s="175"/>
      <c r="C191" s="386"/>
      <c r="D191" s="386"/>
      <c r="E191" s="386"/>
      <c r="F191" s="386"/>
      <c r="G191" s="386"/>
      <c r="H191" s="386"/>
      <c r="I191" s="386"/>
      <c r="J191" s="386"/>
      <c r="K191" s="386"/>
      <c r="L191" s="386"/>
      <c r="M191" s="187"/>
      <c r="N191" s="169"/>
      <c r="O191" s="26"/>
      <c r="P191" s="35"/>
      <c r="Q191" s="35"/>
      <c r="R191" s="35"/>
      <c r="S191" s="48"/>
      <c r="T191" s="35"/>
    </row>
    <row r="192" spans="1:20" s="27" customFormat="1" ht="20.149999999999999" customHeight="1" x14ac:dyDescent="0.25">
      <c r="A192" s="166"/>
      <c r="B192" s="175"/>
      <c r="C192" s="386"/>
      <c r="D192" s="386"/>
      <c r="E192" s="386"/>
      <c r="F192" s="386"/>
      <c r="G192" s="386"/>
      <c r="H192" s="386"/>
      <c r="I192" s="386"/>
      <c r="J192" s="386"/>
      <c r="K192" s="386"/>
      <c r="L192" s="386"/>
      <c r="M192" s="187"/>
      <c r="N192" s="169"/>
      <c r="O192" s="26"/>
      <c r="P192" s="35"/>
      <c r="Q192" s="35"/>
      <c r="R192" s="35"/>
      <c r="S192" s="48"/>
      <c r="T192" s="35"/>
    </row>
    <row r="193" spans="1:20" s="27" customFormat="1" ht="20.149999999999999" customHeight="1" x14ac:dyDescent="0.25">
      <c r="A193" s="166"/>
      <c r="B193" s="175"/>
      <c r="C193" s="386"/>
      <c r="D193" s="386"/>
      <c r="E193" s="386"/>
      <c r="F193" s="386"/>
      <c r="G193" s="386"/>
      <c r="H193" s="386"/>
      <c r="I193" s="386"/>
      <c r="J193" s="386"/>
      <c r="K193" s="386"/>
      <c r="L193" s="386"/>
      <c r="M193" s="187"/>
      <c r="N193" s="169"/>
      <c r="O193" s="26"/>
      <c r="P193" s="35"/>
      <c r="Q193" s="35"/>
      <c r="R193" s="35"/>
      <c r="S193" s="48"/>
      <c r="T193" s="35"/>
    </row>
    <row r="194" spans="1:20" s="27" customFormat="1" ht="20.149999999999999" customHeight="1" x14ac:dyDescent="0.25">
      <c r="A194" s="166"/>
      <c r="B194" s="175"/>
      <c r="C194" s="394"/>
      <c r="D194" s="394"/>
      <c r="E194" s="394"/>
      <c r="F194" s="394"/>
      <c r="G194" s="394"/>
      <c r="H194" s="394"/>
      <c r="I194" s="394"/>
      <c r="J194" s="394"/>
      <c r="K194" s="394"/>
      <c r="L194" s="394"/>
      <c r="M194" s="187"/>
      <c r="N194" s="169"/>
      <c r="O194" s="26"/>
      <c r="P194" s="35"/>
      <c r="Q194" s="35"/>
      <c r="R194" s="35"/>
      <c r="S194" s="48"/>
      <c r="T194" s="35"/>
    </row>
    <row r="195" spans="1:20" s="27" customFormat="1" ht="20.149999999999999" customHeight="1" x14ac:dyDescent="0.25">
      <c r="A195" s="166"/>
      <c r="B195" s="175"/>
      <c r="C195" s="385"/>
      <c r="D195" s="385"/>
      <c r="E195" s="385"/>
      <c r="F195" s="385"/>
      <c r="G195" s="385"/>
      <c r="H195" s="385"/>
      <c r="I195" s="385"/>
      <c r="J195" s="385"/>
      <c r="K195" s="385"/>
      <c r="L195" s="385"/>
      <c r="M195" s="187"/>
      <c r="N195" s="169"/>
      <c r="O195" s="26"/>
      <c r="P195" s="35"/>
      <c r="Q195" s="35"/>
      <c r="R195" s="35"/>
      <c r="S195" s="48"/>
      <c r="T195" s="35"/>
    </row>
    <row r="196" spans="1:20" s="27" customFormat="1" ht="20.149999999999999" customHeight="1" x14ac:dyDescent="0.25">
      <c r="A196" s="166"/>
      <c r="B196" s="175"/>
      <c r="C196" s="386"/>
      <c r="D196" s="386"/>
      <c r="E196" s="386"/>
      <c r="F196" s="386"/>
      <c r="G196" s="386"/>
      <c r="H196" s="386"/>
      <c r="I196" s="386"/>
      <c r="J196" s="386"/>
      <c r="K196" s="386"/>
      <c r="L196" s="386"/>
      <c r="M196" s="187"/>
      <c r="N196" s="169"/>
      <c r="O196" s="26"/>
      <c r="P196" s="35"/>
      <c r="Q196" s="35"/>
      <c r="R196" s="35"/>
      <c r="S196" s="48"/>
      <c r="T196" s="35"/>
    </row>
    <row r="197" spans="1:20" s="27" customFormat="1" ht="20.149999999999999" customHeight="1" x14ac:dyDescent="0.25">
      <c r="A197" s="166"/>
      <c r="B197" s="175"/>
      <c r="C197" s="386"/>
      <c r="D197" s="386"/>
      <c r="E197" s="386"/>
      <c r="F197" s="386"/>
      <c r="G197" s="386"/>
      <c r="H197" s="386"/>
      <c r="I197" s="386"/>
      <c r="J197" s="386"/>
      <c r="K197" s="386"/>
      <c r="L197" s="386"/>
      <c r="M197" s="187"/>
      <c r="N197" s="169"/>
      <c r="O197" s="26"/>
      <c r="P197" s="35"/>
      <c r="Q197" s="35"/>
      <c r="R197" s="35"/>
      <c r="S197" s="48"/>
      <c r="T197" s="35"/>
    </row>
    <row r="198" spans="1:20" s="27" customFormat="1" ht="20.149999999999999" customHeight="1" x14ac:dyDescent="0.25">
      <c r="A198" s="166"/>
      <c r="B198" s="175"/>
      <c r="C198" s="386"/>
      <c r="D198" s="386"/>
      <c r="E198" s="386"/>
      <c r="F198" s="386"/>
      <c r="G198" s="386"/>
      <c r="H198" s="386"/>
      <c r="I198" s="386"/>
      <c r="J198" s="386"/>
      <c r="K198" s="386"/>
      <c r="L198" s="386"/>
      <c r="M198" s="187"/>
      <c r="N198" s="169"/>
      <c r="O198" s="26"/>
      <c r="P198" s="35"/>
      <c r="Q198" s="35"/>
      <c r="R198" s="35"/>
      <c r="S198" s="48"/>
      <c r="T198" s="35"/>
    </row>
    <row r="199" spans="1:20" s="27" customFormat="1" ht="20.149999999999999" customHeight="1" x14ac:dyDescent="0.25">
      <c r="A199" s="166"/>
      <c r="B199" s="175"/>
      <c r="C199" s="386"/>
      <c r="D199" s="386"/>
      <c r="E199" s="386"/>
      <c r="F199" s="386"/>
      <c r="G199" s="386"/>
      <c r="H199" s="386"/>
      <c r="I199" s="386"/>
      <c r="J199" s="386"/>
      <c r="K199" s="386"/>
      <c r="L199" s="386"/>
      <c r="M199" s="187"/>
      <c r="N199" s="169"/>
      <c r="O199" s="26"/>
      <c r="P199" s="35"/>
      <c r="Q199" s="35"/>
      <c r="R199" s="35"/>
      <c r="S199" s="48"/>
      <c r="T199" s="35"/>
    </row>
    <row r="200" spans="1:20" s="27" customFormat="1" ht="20.149999999999999" customHeight="1" x14ac:dyDescent="0.25">
      <c r="A200" s="166"/>
      <c r="B200" s="175"/>
      <c r="C200" s="386"/>
      <c r="D200" s="386"/>
      <c r="E200" s="386"/>
      <c r="F200" s="386"/>
      <c r="G200" s="386"/>
      <c r="H200" s="386"/>
      <c r="I200" s="386"/>
      <c r="J200" s="386"/>
      <c r="K200" s="386"/>
      <c r="L200" s="386"/>
      <c r="M200" s="187"/>
      <c r="N200" s="169"/>
      <c r="O200" s="26"/>
      <c r="P200" s="35"/>
      <c r="Q200" s="35"/>
      <c r="R200" s="35"/>
      <c r="S200" s="48"/>
      <c r="T200" s="35"/>
    </row>
    <row r="201" spans="1:20" s="27" customFormat="1" ht="20.149999999999999" customHeight="1" x14ac:dyDescent="0.25">
      <c r="A201" s="166"/>
      <c r="B201" s="175"/>
      <c r="C201" s="386"/>
      <c r="D201" s="386"/>
      <c r="E201" s="386"/>
      <c r="F201" s="386"/>
      <c r="G201" s="386"/>
      <c r="H201" s="386"/>
      <c r="I201" s="386"/>
      <c r="J201" s="386"/>
      <c r="K201" s="386"/>
      <c r="L201" s="386"/>
      <c r="M201" s="187"/>
      <c r="N201" s="169"/>
      <c r="O201" s="26"/>
      <c r="P201" s="35"/>
      <c r="Q201" s="35"/>
      <c r="R201" s="35"/>
      <c r="S201" s="48"/>
      <c r="T201" s="35"/>
    </row>
    <row r="202" spans="1:20" s="27" customFormat="1" ht="20.149999999999999" customHeight="1" x14ac:dyDescent="0.25">
      <c r="A202" s="166"/>
      <c r="B202" s="175"/>
      <c r="C202" s="386"/>
      <c r="D202" s="386"/>
      <c r="E202" s="386"/>
      <c r="F202" s="386"/>
      <c r="G202" s="386"/>
      <c r="H202" s="386"/>
      <c r="I202" s="386"/>
      <c r="J202" s="386"/>
      <c r="K202" s="386"/>
      <c r="L202" s="386"/>
      <c r="M202" s="187"/>
      <c r="N202" s="169"/>
      <c r="O202" s="26"/>
      <c r="P202" s="35"/>
      <c r="Q202" s="35"/>
      <c r="R202" s="35"/>
      <c r="S202" s="48"/>
      <c r="T202" s="35"/>
    </row>
    <row r="203" spans="1:20" s="27" customFormat="1" ht="20.149999999999999" customHeight="1" x14ac:dyDescent="0.25">
      <c r="A203" s="166"/>
      <c r="B203" s="175"/>
      <c r="C203" s="386"/>
      <c r="D203" s="386"/>
      <c r="E203" s="386"/>
      <c r="F203" s="386"/>
      <c r="G203" s="386"/>
      <c r="H203" s="386"/>
      <c r="I203" s="386"/>
      <c r="J203" s="386"/>
      <c r="K203" s="386"/>
      <c r="L203" s="386"/>
      <c r="M203" s="187"/>
      <c r="N203" s="169"/>
      <c r="O203" s="26"/>
      <c r="P203" s="35"/>
      <c r="Q203" s="35"/>
      <c r="R203" s="35"/>
      <c r="S203" s="48"/>
      <c r="T203" s="35"/>
    </row>
    <row r="204" spans="1:20" s="27" customFormat="1" ht="20.149999999999999" customHeight="1" x14ac:dyDescent="0.25">
      <c r="A204" s="166"/>
      <c r="B204" s="175"/>
      <c r="C204" s="175"/>
      <c r="D204" s="198"/>
      <c r="E204" s="198"/>
      <c r="F204" s="165"/>
      <c r="G204" s="165"/>
      <c r="H204" s="165"/>
      <c r="I204" s="165"/>
      <c r="J204" s="165"/>
      <c r="K204" s="165"/>
      <c r="L204" s="165"/>
      <c r="M204" s="165"/>
      <c r="N204" s="169"/>
      <c r="O204" s="26"/>
      <c r="P204" s="35"/>
      <c r="Q204" s="35"/>
      <c r="R204" s="35"/>
      <c r="S204" s="48"/>
      <c r="T204" s="35"/>
    </row>
    <row r="205" spans="1:20" s="27" customFormat="1" ht="20.149999999999999" customHeight="1" x14ac:dyDescent="0.25">
      <c r="A205" s="166"/>
      <c r="B205" s="175"/>
      <c r="C205" s="175"/>
      <c r="D205" s="198"/>
      <c r="E205" s="198"/>
      <c r="F205" s="165"/>
      <c r="G205" s="165"/>
      <c r="H205" s="165"/>
      <c r="I205" s="165"/>
      <c r="J205" s="165"/>
      <c r="K205" s="165"/>
      <c r="L205" s="165"/>
      <c r="M205" s="165"/>
      <c r="N205" s="169"/>
      <c r="O205" s="26"/>
      <c r="P205" s="35"/>
      <c r="Q205" s="35"/>
      <c r="R205" s="35"/>
      <c r="S205" s="48"/>
      <c r="T205" s="35"/>
    </row>
    <row r="206" spans="1:20" s="27" customFormat="1" ht="21.75" customHeight="1" x14ac:dyDescent="0.25">
      <c r="A206" s="166"/>
      <c r="B206" s="175"/>
      <c r="C206" s="199" t="s">
        <v>274</v>
      </c>
      <c r="D206" s="165"/>
      <c r="E206" s="165"/>
      <c r="F206" s="165"/>
      <c r="G206" s="165"/>
      <c r="H206" s="165"/>
      <c r="I206" s="165"/>
      <c r="J206" s="165"/>
      <c r="K206" s="165"/>
      <c r="L206" s="165"/>
      <c r="M206" s="165"/>
      <c r="N206" s="169"/>
      <c r="O206" s="26"/>
      <c r="P206" s="35"/>
      <c r="Q206" s="35"/>
      <c r="R206" s="35"/>
      <c r="S206" s="48"/>
      <c r="T206" s="35"/>
    </row>
    <row r="207" spans="1:20" s="27" customFormat="1" ht="32.5" customHeight="1" x14ac:dyDescent="0.25">
      <c r="A207" s="166"/>
      <c r="B207" s="175"/>
      <c r="C207" s="414" t="s">
        <v>383</v>
      </c>
      <c r="D207" s="414"/>
      <c r="E207" s="414"/>
      <c r="F207" s="414"/>
      <c r="G207" s="414"/>
      <c r="H207" s="414"/>
      <c r="I207" s="414"/>
      <c r="J207" s="414"/>
      <c r="K207" s="414"/>
      <c r="L207" s="414"/>
      <c r="M207" s="165"/>
      <c r="N207" s="169"/>
      <c r="O207" s="26"/>
      <c r="P207" s="35"/>
      <c r="Q207" s="35"/>
      <c r="R207" s="35"/>
      <c r="S207" s="48"/>
      <c r="T207" s="35"/>
    </row>
    <row r="208" spans="1:20" s="27" customFormat="1" ht="107" customHeight="1" x14ac:dyDescent="0.25">
      <c r="A208" s="166"/>
      <c r="B208" s="175"/>
      <c r="C208" s="405" t="s">
        <v>416</v>
      </c>
      <c r="D208" s="406"/>
      <c r="E208" s="406"/>
      <c r="F208" s="406"/>
      <c r="G208" s="406"/>
      <c r="H208" s="406"/>
      <c r="I208" s="406"/>
      <c r="J208" s="406"/>
      <c r="K208" s="406"/>
      <c r="L208" s="406"/>
      <c r="M208" s="165"/>
      <c r="N208" s="169"/>
      <c r="O208" s="26"/>
      <c r="P208" s="35"/>
      <c r="Q208" s="35"/>
      <c r="R208" s="35"/>
      <c r="S208" s="48"/>
      <c r="T208" s="35"/>
    </row>
    <row r="209" spans="1:20" s="27" customFormat="1" ht="21" customHeight="1" x14ac:dyDescent="0.25">
      <c r="A209" s="166"/>
      <c r="B209" s="175"/>
      <c r="C209" s="386"/>
      <c r="D209" s="386"/>
      <c r="E209" s="386"/>
      <c r="F209" s="386"/>
      <c r="G209" s="386"/>
      <c r="H209" s="386"/>
      <c r="I209" s="386"/>
      <c r="J209" s="386"/>
      <c r="K209" s="386"/>
      <c r="L209" s="386"/>
      <c r="M209" s="187"/>
      <c r="N209" s="169"/>
      <c r="O209" s="26"/>
      <c r="P209" s="26"/>
      <c r="Q209" s="26"/>
      <c r="R209" s="26"/>
      <c r="S209" s="26"/>
      <c r="T209" s="26"/>
    </row>
    <row r="210" spans="1:20" s="27" customFormat="1" ht="20.149999999999999" customHeight="1" x14ac:dyDescent="0.25">
      <c r="A210" s="166"/>
      <c r="B210" s="175"/>
      <c r="C210" s="386"/>
      <c r="D210" s="386"/>
      <c r="E210" s="386"/>
      <c r="F210" s="386"/>
      <c r="G210" s="386"/>
      <c r="H210" s="386"/>
      <c r="I210" s="386"/>
      <c r="J210" s="386"/>
      <c r="K210" s="386"/>
      <c r="L210" s="386"/>
      <c r="M210" s="187"/>
      <c r="N210" s="169"/>
      <c r="O210" s="26"/>
      <c r="P210" s="26"/>
      <c r="Q210" s="26"/>
      <c r="R210" s="26"/>
      <c r="S210" s="26"/>
      <c r="T210" s="26"/>
    </row>
    <row r="211" spans="1:20" s="27" customFormat="1" ht="20.149999999999999" customHeight="1" x14ac:dyDescent="0.25">
      <c r="A211" s="166"/>
      <c r="B211" s="175"/>
      <c r="C211" s="386"/>
      <c r="D211" s="386"/>
      <c r="E211" s="386"/>
      <c r="F211" s="386"/>
      <c r="G211" s="386"/>
      <c r="H211" s="386"/>
      <c r="I211" s="386"/>
      <c r="J211" s="386"/>
      <c r="K211" s="386"/>
      <c r="L211" s="386"/>
      <c r="M211" s="187"/>
      <c r="N211" s="169"/>
      <c r="O211" s="26"/>
      <c r="P211" s="26"/>
      <c r="Q211" s="26"/>
      <c r="R211" s="26"/>
      <c r="S211" s="26"/>
      <c r="T211" s="26"/>
    </row>
    <row r="212" spans="1:20" s="27" customFormat="1" ht="20.149999999999999" customHeight="1" x14ac:dyDescent="0.25">
      <c r="A212" s="166"/>
      <c r="B212" s="175"/>
      <c r="C212" s="386"/>
      <c r="D212" s="386"/>
      <c r="E212" s="386"/>
      <c r="F212" s="386"/>
      <c r="G212" s="386"/>
      <c r="H212" s="386"/>
      <c r="I212" s="386"/>
      <c r="J212" s="386"/>
      <c r="K212" s="386"/>
      <c r="L212" s="386"/>
      <c r="M212" s="187"/>
      <c r="N212" s="169"/>
      <c r="O212" s="26"/>
      <c r="P212" s="26"/>
      <c r="Q212" s="26"/>
      <c r="R212" s="26"/>
      <c r="S212" s="26"/>
      <c r="T212" s="26"/>
    </row>
    <row r="213" spans="1:20" s="27" customFormat="1" ht="20.149999999999999" customHeight="1" x14ac:dyDescent="0.25">
      <c r="A213" s="166"/>
      <c r="B213" s="175"/>
      <c r="C213" s="386"/>
      <c r="D213" s="386"/>
      <c r="E213" s="386"/>
      <c r="F213" s="386"/>
      <c r="G213" s="386"/>
      <c r="H213" s="386"/>
      <c r="I213" s="386"/>
      <c r="J213" s="386"/>
      <c r="K213" s="386"/>
      <c r="L213" s="386"/>
      <c r="M213" s="187"/>
      <c r="N213" s="169"/>
      <c r="O213" s="26"/>
      <c r="P213" s="26"/>
      <c r="Q213" s="26"/>
      <c r="R213" s="26"/>
      <c r="S213" s="26"/>
      <c r="T213" s="26"/>
    </row>
    <row r="214" spans="1:20" s="27" customFormat="1" ht="20.149999999999999" customHeight="1" x14ac:dyDescent="0.25">
      <c r="A214" s="166"/>
      <c r="B214" s="175"/>
      <c r="C214" s="386"/>
      <c r="D214" s="386"/>
      <c r="E214" s="386"/>
      <c r="F214" s="386"/>
      <c r="G214" s="386"/>
      <c r="H214" s="386"/>
      <c r="I214" s="386"/>
      <c r="J214" s="386"/>
      <c r="K214" s="386"/>
      <c r="L214" s="386"/>
      <c r="M214" s="187"/>
      <c r="N214" s="169"/>
      <c r="O214" s="26"/>
      <c r="P214" s="26"/>
      <c r="Q214" s="26"/>
      <c r="R214" s="26"/>
      <c r="S214" s="26"/>
      <c r="T214" s="26"/>
    </row>
    <row r="215" spans="1:20" s="27" customFormat="1" ht="20.149999999999999" customHeight="1" x14ac:dyDescent="0.25">
      <c r="A215" s="166"/>
      <c r="B215" s="175"/>
      <c r="C215" s="386"/>
      <c r="D215" s="386"/>
      <c r="E215" s="386"/>
      <c r="F215" s="386"/>
      <c r="G215" s="386"/>
      <c r="H215" s="386"/>
      <c r="I215" s="386"/>
      <c r="J215" s="386"/>
      <c r="K215" s="386"/>
      <c r="L215" s="386"/>
      <c r="M215" s="187"/>
      <c r="N215" s="169"/>
      <c r="O215" s="26"/>
      <c r="P215" s="26"/>
      <c r="Q215" s="26"/>
      <c r="R215" s="26"/>
      <c r="S215" s="26"/>
      <c r="T215" s="26"/>
    </row>
    <row r="216" spans="1:20" s="27" customFormat="1" ht="20.149999999999999" customHeight="1" x14ac:dyDescent="0.25">
      <c r="A216" s="166"/>
      <c r="B216" s="175"/>
      <c r="C216" s="386"/>
      <c r="D216" s="386"/>
      <c r="E216" s="386"/>
      <c r="F216" s="386"/>
      <c r="G216" s="386"/>
      <c r="H216" s="386"/>
      <c r="I216" s="386"/>
      <c r="J216" s="386"/>
      <c r="K216" s="386"/>
      <c r="L216" s="386"/>
      <c r="M216" s="187"/>
      <c r="N216" s="169"/>
      <c r="O216" s="26"/>
      <c r="P216" s="26"/>
      <c r="Q216" s="26"/>
      <c r="R216" s="26"/>
      <c r="S216" s="26"/>
      <c r="T216" s="26"/>
    </row>
    <row r="217" spans="1:20" s="27" customFormat="1" ht="20.149999999999999" customHeight="1" x14ac:dyDescent="0.25">
      <c r="A217" s="166"/>
      <c r="B217" s="175"/>
      <c r="C217" s="394"/>
      <c r="D217" s="394"/>
      <c r="E217" s="394"/>
      <c r="F217" s="394"/>
      <c r="G217" s="394"/>
      <c r="H217" s="394"/>
      <c r="I217" s="394"/>
      <c r="J217" s="394"/>
      <c r="K217" s="394"/>
      <c r="L217" s="394"/>
      <c r="M217" s="187"/>
      <c r="N217" s="169"/>
      <c r="O217" s="26"/>
      <c r="P217" s="26"/>
      <c r="Q217" s="26"/>
      <c r="R217" s="26"/>
      <c r="S217" s="26"/>
      <c r="T217" s="26"/>
    </row>
    <row r="218" spans="1:20" s="27" customFormat="1" ht="20.149999999999999" customHeight="1" x14ac:dyDescent="0.25">
      <c r="A218" s="166"/>
      <c r="B218" s="175"/>
      <c r="C218" s="385"/>
      <c r="D218" s="385"/>
      <c r="E218" s="385"/>
      <c r="F218" s="385"/>
      <c r="G218" s="385"/>
      <c r="H218" s="385"/>
      <c r="I218" s="385"/>
      <c r="J218" s="385"/>
      <c r="K218" s="385"/>
      <c r="L218" s="385"/>
      <c r="M218" s="187"/>
      <c r="N218" s="169"/>
      <c r="O218" s="26"/>
      <c r="P218" s="26"/>
      <c r="Q218" s="26"/>
      <c r="R218" s="26"/>
      <c r="S218" s="26"/>
      <c r="T218" s="26"/>
    </row>
    <row r="219" spans="1:20" s="27" customFormat="1" ht="20.149999999999999" customHeight="1" x14ac:dyDescent="0.25">
      <c r="A219" s="166"/>
      <c r="B219" s="175"/>
      <c r="C219" s="386"/>
      <c r="D219" s="386"/>
      <c r="E219" s="386"/>
      <c r="F219" s="386"/>
      <c r="G219" s="386"/>
      <c r="H219" s="386"/>
      <c r="I219" s="386"/>
      <c r="J219" s="386"/>
      <c r="K219" s="386"/>
      <c r="L219" s="386"/>
      <c r="M219" s="187"/>
      <c r="N219" s="169"/>
      <c r="O219" s="26"/>
      <c r="P219" s="26"/>
      <c r="Q219" s="26"/>
      <c r="R219" s="26"/>
      <c r="S219" s="26"/>
      <c r="T219" s="26"/>
    </row>
    <row r="220" spans="1:20" s="27" customFormat="1" ht="20.149999999999999" customHeight="1" x14ac:dyDescent="0.25">
      <c r="A220" s="166"/>
      <c r="B220" s="175"/>
      <c r="C220" s="386"/>
      <c r="D220" s="386"/>
      <c r="E220" s="386"/>
      <c r="F220" s="386"/>
      <c r="G220" s="386"/>
      <c r="H220" s="386"/>
      <c r="I220" s="386"/>
      <c r="J220" s="386"/>
      <c r="K220" s="386"/>
      <c r="L220" s="386"/>
      <c r="M220" s="187"/>
      <c r="N220" s="169"/>
      <c r="O220" s="26"/>
      <c r="P220" s="26"/>
      <c r="Q220" s="26"/>
      <c r="R220" s="26"/>
      <c r="S220" s="26"/>
      <c r="T220" s="26"/>
    </row>
    <row r="221" spans="1:20" s="27" customFormat="1" ht="20.149999999999999" customHeight="1" x14ac:dyDescent="0.25">
      <c r="A221" s="166"/>
      <c r="B221" s="175"/>
      <c r="C221" s="386"/>
      <c r="D221" s="386"/>
      <c r="E221" s="386"/>
      <c r="F221" s="386"/>
      <c r="G221" s="386"/>
      <c r="H221" s="386"/>
      <c r="I221" s="386"/>
      <c r="J221" s="386"/>
      <c r="K221" s="386"/>
      <c r="L221" s="386"/>
      <c r="M221" s="187"/>
      <c r="N221" s="169"/>
      <c r="O221" s="26"/>
      <c r="P221" s="35"/>
      <c r="Q221" s="35"/>
      <c r="R221" s="35"/>
      <c r="S221" s="48"/>
      <c r="T221" s="35"/>
    </row>
    <row r="222" spans="1:20" s="27" customFormat="1" ht="20.149999999999999" customHeight="1" x14ac:dyDescent="0.25">
      <c r="A222" s="166"/>
      <c r="B222" s="175"/>
      <c r="C222" s="386"/>
      <c r="D222" s="386"/>
      <c r="E222" s="386"/>
      <c r="F222" s="386"/>
      <c r="G222" s="386"/>
      <c r="H222" s="386"/>
      <c r="I222" s="386"/>
      <c r="J222" s="386"/>
      <c r="K222" s="386"/>
      <c r="L222" s="386"/>
      <c r="M222" s="187"/>
      <c r="N222" s="169"/>
      <c r="O222" s="26"/>
      <c r="P222" s="35"/>
      <c r="Q222" s="35"/>
      <c r="R222" s="35"/>
      <c r="S222" s="48"/>
      <c r="T222" s="35"/>
    </row>
    <row r="223" spans="1:20" s="27" customFormat="1" ht="20.149999999999999" customHeight="1" x14ac:dyDescent="0.25">
      <c r="A223" s="166"/>
      <c r="B223" s="175"/>
      <c r="C223" s="386"/>
      <c r="D223" s="386"/>
      <c r="E223" s="386"/>
      <c r="F223" s="386"/>
      <c r="G223" s="386"/>
      <c r="H223" s="386"/>
      <c r="I223" s="386"/>
      <c r="J223" s="386"/>
      <c r="K223" s="386"/>
      <c r="L223" s="386"/>
      <c r="M223" s="187"/>
      <c r="N223" s="169"/>
      <c r="O223" s="26"/>
      <c r="P223" s="35"/>
      <c r="Q223" s="35"/>
      <c r="R223" s="35"/>
      <c r="S223" s="48"/>
      <c r="T223" s="35"/>
    </row>
    <row r="224" spans="1:20" s="27" customFormat="1" ht="20.149999999999999" customHeight="1" x14ac:dyDescent="0.25">
      <c r="A224" s="166"/>
      <c r="B224" s="175"/>
      <c r="C224" s="386"/>
      <c r="D224" s="386"/>
      <c r="E224" s="386"/>
      <c r="F224" s="386"/>
      <c r="G224" s="386"/>
      <c r="H224" s="386"/>
      <c r="I224" s="386"/>
      <c r="J224" s="386"/>
      <c r="K224" s="386"/>
      <c r="L224" s="386"/>
      <c r="M224" s="187"/>
      <c r="N224" s="169"/>
      <c r="O224" s="26"/>
      <c r="P224" s="35"/>
      <c r="Q224" s="35"/>
      <c r="R224" s="35"/>
      <c r="S224" s="48"/>
      <c r="T224" s="35"/>
    </row>
    <row r="225" spans="1:20" s="27" customFormat="1" ht="20.149999999999999" customHeight="1" x14ac:dyDescent="0.25">
      <c r="A225" s="166"/>
      <c r="B225" s="175"/>
      <c r="C225" s="386"/>
      <c r="D225" s="386"/>
      <c r="E225" s="386"/>
      <c r="F225" s="386"/>
      <c r="G225" s="386"/>
      <c r="H225" s="386"/>
      <c r="I225" s="386"/>
      <c r="J225" s="386"/>
      <c r="K225" s="386"/>
      <c r="L225" s="386"/>
      <c r="M225" s="187"/>
      <c r="N225" s="169"/>
      <c r="O225" s="26"/>
      <c r="P225" s="35"/>
      <c r="Q225" s="35"/>
      <c r="R225" s="35"/>
      <c r="S225" s="48"/>
      <c r="T225" s="35"/>
    </row>
    <row r="226" spans="1:20" s="27" customFormat="1" ht="20.149999999999999" customHeight="1" x14ac:dyDescent="0.25">
      <c r="A226" s="166"/>
      <c r="B226" s="175"/>
      <c r="C226" s="394"/>
      <c r="D226" s="394"/>
      <c r="E226" s="394"/>
      <c r="F226" s="394"/>
      <c r="G226" s="394"/>
      <c r="H226" s="394"/>
      <c r="I226" s="394"/>
      <c r="J226" s="394"/>
      <c r="K226" s="394"/>
      <c r="L226" s="394"/>
      <c r="M226" s="187"/>
      <c r="N226" s="169"/>
      <c r="O226" s="26"/>
      <c r="P226" s="35"/>
      <c r="Q226" s="35"/>
      <c r="R226" s="35"/>
      <c r="S226" s="48"/>
      <c r="T226" s="35"/>
    </row>
    <row r="227" spans="1:20" s="27" customFormat="1" ht="20.149999999999999" customHeight="1" x14ac:dyDescent="0.25">
      <c r="A227" s="166"/>
      <c r="B227" s="175"/>
      <c r="C227" s="385"/>
      <c r="D227" s="385"/>
      <c r="E227" s="385"/>
      <c r="F227" s="385"/>
      <c r="G227" s="385"/>
      <c r="H227" s="385"/>
      <c r="I227" s="385"/>
      <c r="J227" s="385"/>
      <c r="K227" s="385"/>
      <c r="L227" s="385"/>
      <c r="M227" s="187"/>
      <c r="N227" s="169"/>
      <c r="O227" s="26"/>
      <c r="P227" s="35"/>
      <c r="Q227" s="35"/>
      <c r="R227" s="35"/>
      <c r="S227" s="48"/>
      <c r="T227" s="35"/>
    </row>
    <row r="228" spans="1:20" s="27" customFormat="1" ht="20.149999999999999" customHeight="1" x14ac:dyDescent="0.25">
      <c r="A228" s="166"/>
      <c r="B228" s="175"/>
      <c r="C228" s="386"/>
      <c r="D228" s="386"/>
      <c r="E228" s="386"/>
      <c r="F228" s="386"/>
      <c r="G228" s="386"/>
      <c r="H228" s="386"/>
      <c r="I228" s="386"/>
      <c r="J228" s="386"/>
      <c r="K228" s="386"/>
      <c r="L228" s="386"/>
      <c r="M228" s="187"/>
      <c r="N228" s="169"/>
      <c r="O228" s="26"/>
      <c r="P228" s="35"/>
      <c r="Q228" s="35"/>
      <c r="R228" s="35"/>
      <c r="S228" s="48"/>
      <c r="T228" s="35"/>
    </row>
    <row r="229" spans="1:20" s="27" customFormat="1" ht="20.149999999999999" customHeight="1" x14ac:dyDescent="0.25">
      <c r="A229" s="166"/>
      <c r="B229" s="175"/>
      <c r="C229" s="386"/>
      <c r="D229" s="386"/>
      <c r="E229" s="386"/>
      <c r="F229" s="386"/>
      <c r="G229" s="386"/>
      <c r="H229" s="386"/>
      <c r="I229" s="386"/>
      <c r="J229" s="386"/>
      <c r="K229" s="386"/>
      <c r="L229" s="386"/>
      <c r="M229" s="187"/>
      <c r="N229" s="169"/>
      <c r="O229" s="26"/>
      <c r="P229" s="35"/>
      <c r="Q229" s="35"/>
      <c r="R229" s="35"/>
      <c r="S229" s="48"/>
      <c r="T229" s="35"/>
    </row>
    <row r="230" spans="1:20" s="27" customFormat="1" ht="20.149999999999999" customHeight="1" x14ac:dyDescent="0.25">
      <c r="A230" s="166"/>
      <c r="B230" s="175"/>
      <c r="C230" s="386"/>
      <c r="D230" s="386"/>
      <c r="E230" s="386"/>
      <c r="F230" s="386"/>
      <c r="G230" s="386"/>
      <c r="H230" s="386"/>
      <c r="I230" s="386"/>
      <c r="J230" s="386"/>
      <c r="K230" s="386"/>
      <c r="L230" s="386"/>
      <c r="M230" s="187"/>
      <c r="N230" s="169"/>
      <c r="O230" s="26"/>
      <c r="P230" s="35"/>
      <c r="Q230" s="35"/>
      <c r="R230" s="35"/>
      <c r="S230" s="48"/>
      <c r="T230" s="35"/>
    </row>
    <row r="231" spans="1:20" s="27" customFormat="1" ht="20.149999999999999" customHeight="1" x14ac:dyDescent="0.25">
      <c r="A231" s="166"/>
      <c r="B231" s="175"/>
      <c r="C231" s="386"/>
      <c r="D231" s="386"/>
      <c r="E231" s="386"/>
      <c r="F231" s="386"/>
      <c r="G231" s="386"/>
      <c r="H231" s="386"/>
      <c r="I231" s="386"/>
      <c r="J231" s="386"/>
      <c r="K231" s="386"/>
      <c r="L231" s="386"/>
      <c r="M231" s="187"/>
      <c r="N231" s="169"/>
      <c r="O231" s="26"/>
      <c r="P231" s="35"/>
      <c r="Q231" s="35"/>
      <c r="R231" s="35"/>
      <c r="S231" s="48"/>
      <c r="T231" s="35"/>
    </row>
    <row r="232" spans="1:20" s="27" customFormat="1" ht="20.149999999999999" customHeight="1" x14ac:dyDescent="0.25">
      <c r="A232" s="166"/>
      <c r="B232" s="175"/>
      <c r="C232" s="386"/>
      <c r="D232" s="386"/>
      <c r="E232" s="386"/>
      <c r="F232" s="386"/>
      <c r="G232" s="386"/>
      <c r="H232" s="386"/>
      <c r="I232" s="386"/>
      <c r="J232" s="386"/>
      <c r="K232" s="386"/>
      <c r="L232" s="386"/>
      <c r="M232" s="187"/>
      <c r="N232" s="169"/>
      <c r="O232" s="26"/>
      <c r="P232" s="35"/>
      <c r="Q232" s="35"/>
      <c r="R232" s="35"/>
      <c r="S232" s="48"/>
      <c r="T232" s="35"/>
    </row>
    <row r="233" spans="1:20" s="27" customFormat="1" ht="20.149999999999999" customHeight="1" x14ac:dyDescent="0.25">
      <c r="A233" s="166"/>
      <c r="B233" s="175"/>
      <c r="C233" s="386"/>
      <c r="D233" s="386"/>
      <c r="E233" s="386"/>
      <c r="F233" s="386"/>
      <c r="G233" s="386"/>
      <c r="H233" s="386"/>
      <c r="I233" s="386"/>
      <c r="J233" s="386"/>
      <c r="K233" s="386"/>
      <c r="L233" s="386"/>
      <c r="M233" s="187"/>
      <c r="N233" s="169"/>
      <c r="O233" s="26"/>
      <c r="P233" s="35"/>
      <c r="Q233" s="35"/>
      <c r="R233" s="35"/>
      <c r="S233" s="48"/>
      <c r="T233" s="35"/>
    </row>
    <row r="234" spans="1:20" s="27" customFormat="1" ht="20.149999999999999" customHeight="1" x14ac:dyDescent="0.25">
      <c r="A234" s="166"/>
      <c r="B234" s="175"/>
      <c r="C234" s="386"/>
      <c r="D234" s="386"/>
      <c r="E234" s="386"/>
      <c r="F234" s="386"/>
      <c r="G234" s="386"/>
      <c r="H234" s="386"/>
      <c r="I234" s="386"/>
      <c r="J234" s="386"/>
      <c r="K234" s="386"/>
      <c r="L234" s="386"/>
      <c r="M234" s="187"/>
      <c r="N234" s="169"/>
      <c r="O234" s="26"/>
      <c r="P234" s="35"/>
      <c r="Q234" s="35"/>
      <c r="R234" s="35"/>
      <c r="S234" s="48"/>
      <c r="T234" s="35"/>
    </row>
    <row r="235" spans="1:20" s="27" customFormat="1" ht="20.149999999999999" customHeight="1" x14ac:dyDescent="0.25">
      <c r="A235" s="166"/>
      <c r="B235" s="175"/>
      <c r="C235" s="394"/>
      <c r="D235" s="394"/>
      <c r="E235" s="394"/>
      <c r="F235" s="394"/>
      <c r="G235" s="394"/>
      <c r="H235" s="394"/>
      <c r="I235" s="394"/>
      <c r="J235" s="394"/>
      <c r="K235" s="394"/>
      <c r="L235" s="394"/>
      <c r="M235" s="187"/>
      <c r="N235" s="169"/>
      <c r="O235" s="26"/>
      <c r="P235" s="35"/>
      <c r="Q235" s="35"/>
      <c r="R235" s="35"/>
      <c r="S235" s="48"/>
      <c r="T235" s="35"/>
    </row>
    <row r="236" spans="1:20" s="27" customFormat="1" ht="20.149999999999999" customHeight="1" x14ac:dyDescent="0.25">
      <c r="A236" s="166"/>
      <c r="B236" s="175"/>
      <c r="C236" s="385"/>
      <c r="D236" s="385"/>
      <c r="E236" s="385"/>
      <c r="F236" s="385"/>
      <c r="G236" s="385"/>
      <c r="H236" s="385"/>
      <c r="I236" s="385"/>
      <c r="J236" s="385"/>
      <c r="K236" s="385"/>
      <c r="L236" s="385"/>
      <c r="M236" s="187"/>
      <c r="N236" s="169"/>
      <c r="O236" s="26"/>
      <c r="P236" s="35"/>
      <c r="Q236" s="35"/>
      <c r="R236" s="35"/>
      <c r="S236" s="48"/>
      <c r="T236" s="35"/>
    </row>
    <row r="237" spans="1:20" s="27" customFormat="1" ht="20.149999999999999" customHeight="1" x14ac:dyDescent="0.25">
      <c r="A237" s="166"/>
      <c r="B237" s="175"/>
      <c r="C237" s="386"/>
      <c r="D237" s="386"/>
      <c r="E237" s="386"/>
      <c r="F237" s="386"/>
      <c r="G237" s="386"/>
      <c r="H237" s="386"/>
      <c r="I237" s="386"/>
      <c r="J237" s="386"/>
      <c r="K237" s="386"/>
      <c r="L237" s="386"/>
      <c r="M237" s="187"/>
      <c r="N237" s="169"/>
      <c r="O237" s="26"/>
      <c r="P237" s="35"/>
      <c r="Q237" s="35"/>
      <c r="R237" s="35"/>
      <c r="S237" s="48"/>
      <c r="T237" s="35"/>
    </row>
    <row r="238" spans="1:20" s="27" customFormat="1" ht="20.149999999999999" customHeight="1" x14ac:dyDescent="0.25">
      <c r="A238" s="166"/>
      <c r="B238" s="175"/>
      <c r="C238" s="386"/>
      <c r="D238" s="386"/>
      <c r="E238" s="386"/>
      <c r="F238" s="386"/>
      <c r="G238" s="386"/>
      <c r="H238" s="386"/>
      <c r="I238" s="386"/>
      <c r="J238" s="386"/>
      <c r="K238" s="386"/>
      <c r="L238" s="386"/>
      <c r="M238" s="187"/>
      <c r="N238" s="169"/>
      <c r="O238" s="26"/>
      <c r="P238" s="35"/>
      <c r="Q238" s="35"/>
      <c r="R238" s="35"/>
      <c r="S238" s="48"/>
      <c r="T238" s="35"/>
    </row>
    <row r="239" spans="1:20" s="27" customFormat="1" ht="20.149999999999999" customHeight="1" x14ac:dyDescent="0.25">
      <c r="A239" s="166"/>
      <c r="B239" s="175"/>
      <c r="C239" s="386"/>
      <c r="D239" s="386"/>
      <c r="E239" s="386"/>
      <c r="F239" s="386"/>
      <c r="G239" s="386"/>
      <c r="H239" s="386"/>
      <c r="I239" s="386"/>
      <c r="J239" s="386"/>
      <c r="K239" s="386"/>
      <c r="L239" s="386"/>
      <c r="M239" s="187"/>
      <c r="N239" s="169"/>
      <c r="O239" s="26"/>
      <c r="P239" s="35"/>
      <c r="Q239" s="35"/>
      <c r="R239" s="35"/>
      <c r="S239" s="48"/>
      <c r="T239" s="35"/>
    </row>
    <row r="240" spans="1:20" s="27" customFormat="1" ht="20.149999999999999" customHeight="1" x14ac:dyDescent="0.25">
      <c r="A240" s="166"/>
      <c r="B240" s="175"/>
      <c r="C240" s="386"/>
      <c r="D240" s="386"/>
      <c r="E240" s="386"/>
      <c r="F240" s="386"/>
      <c r="G240" s="386"/>
      <c r="H240" s="386"/>
      <c r="I240" s="386"/>
      <c r="J240" s="386"/>
      <c r="K240" s="386"/>
      <c r="L240" s="386"/>
      <c r="M240" s="187"/>
      <c r="N240" s="169"/>
      <c r="O240" s="26"/>
      <c r="P240" s="35"/>
      <c r="Q240" s="35"/>
      <c r="R240" s="35"/>
      <c r="S240" s="48"/>
      <c r="T240" s="35"/>
    </row>
    <row r="241" spans="1:20" s="27" customFormat="1" ht="20.149999999999999" customHeight="1" x14ac:dyDescent="0.25">
      <c r="A241" s="166"/>
      <c r="B241" s="175"/>
      <c r="C241" s="386"/>
      <c r="D241" s="386"/>
      <c r="E241" s="386"/>
      <c r="F241" s="386"/>
      <c r="G241" s="386"/>
      <c r="H241" s="386"/>
      <c r="I241" s="386"/>
      <c r="J241" s="386"/>
      <c r="K241" s="386"/>
      <c r="L241" s="386"/>
      <c r="M241" s="187"/>
      <c r="N241" s="169"/>
      <c r="O241" s="26"/>
      <c r="P241" s="35"/>
      <c r="Q241" s="35"/>
      <c r="R241" s="35"/>
      <c r="S241" s="48"/>
      <c r="T241" s="35"/>
    </row>
    <row r="242" spans="1:20" s="27" customFormat="1" ht="20.149999999999999" customHeight="1" x14ac:dyDescent="0.25">
      <c r="A242" s="166"/>
      <c r="B242" s="175"/>
      <c r="C242" s="386"/>
      <c r="D242" s="386"/>
      <c r="E242" s="386"/>
      <c r="F242" s="386"/>
      <c r="G242" s="386"/>
      <c r="H242" s="386"/>
      <c r="I242" s="386"/>
      <c r="J242" s="386"/>
      <c r="K242" s="386"/>
      <c r="L242" s="386"/>
      <c r="M242" s="187"/>
      <c r="N242" s="169"/>
      <c r="O242" s="26"/>
      <c r="P242" s="35"/>
      <c r="Q242" s="35"/>
      <c r="R242" s="35"/>
      <c r="S242" s="48"/>
      <c r="T242" s="35"/>
    </row>
    <row r="243" spans="1:20" s="27" customFormat="1" ht="20.149999999999999" customHeight="1" x14ac:dyDescent="0.25">
      <c r="A243" s="166"/>
      <c r="B243" s="175"/>
      <c r="C243" s="386"/>
      <c r="D243" s="386"/>
      <c r="E243" s="386"/>
      <c r="F243" s="386"/>
      <c r="G243" s="386"/>
      <c r="H243" s="386"/>
      <c r="I243" s="386"/>
      <c r="J243" s="386"/>
      <c r="K243" s="386"/>
      <c r="L243" s="386"/>
      <c r="M243" s="187"/>
      <c r="N243" s="169"/>
      <c r="O243" s="26"/>
      <c r="P243" s="35"/>
      <c r="Q243" s="35"/>
      <c r="R243" s="35"/>
      <c r="S243" s="48"/>
      <c r="T243" s="35"/>
    </row>
    <row r="244" spans="1:20" s="27" customFormat="1" ht="20.149999999999999" customHeight="1" x14ac:dyDescent="0.25">
      <c r="A244" s="166"/>
      <c r="B244" s="175"/>
      <c r="C244" s="394"/>
      <c r="D244" s="394"/>
      <c r="E244" s="394"/>
      <c r="F244" s="394"/>
      <c r="G244" s="394"/>
      <c r="H244" s="394"/>
      <c r="I244" s="394"/>
      <c r="J244" s="394"/>
      <c r="K244" s="394"/>
      <c r="L244" s="394"/>
      <c r="M244" s="187"/>
      <c r="N244" s="169"/>
      <c r="O244" s="26"/>
      <c r="P244" s="35"/>
      <c r="Q244" s="35"/>
      <c r="R244" s="35"/>
      <c r="S244" s="48"/>
      <c r="T244" s="35"/>
    </row>
    <row r="245" spans="1:20" s="27" customFormat="1" ht="20.149999999999999" customHeight="1" x14ac:dyDescent="0.25">
      <c r="A245" s="166"/>
      <c r="B245" s="175"/>
      <c r="C245" s="385"/>
      <c r="D245" s="385"/>
      <c r="E245" s="385"/>
      <c r="F245" s="385"/>
      <c r="G245" s="385"/>
      <c r="H245" s="385"/>
      <c r="I245" s="385"/>
      <c r="J245" s="385"/>
      <c r="K245" s="385"/>
      <c r="L245" s="385"/>
      <c r="M245" s="187"/>
      <c r="N245" s="169"/>
      <c r="O245" s="26"/>
      <c r="P245" s="35"/>
      <c r="Q245" s="35"/>
      <c r="R245" s="35"/>
      <c r="S245" s="48"/>
      <c r="T245" s="35"/>
    </row>
    <row r="246" spans="1:20" s="27" customFormat="1" ht="20.149999999999999" customHeight="1" x14ac:dyDescent="0.25">
      <c r="A246" s="166"/>
      <c r="B246" s="175"/>
      <c r="C246" s="386"/>
      <c r="D246" s="386"/>
      <c r="E246" s="386"/>
      <c r="F246" s="386"/>
      <c r="G246" s="386"/>
      <c r="H246" s="386"/>
      <c r="I246" s="386"/>
      <c r="J246" s="386"/>
      <c r="K246" s="386"/>
      <c r="L246" s="386"/>
      <c r="M246" s="187"/>
      <c r="N246" s="169"/>
      <c r="O246" s="26"/>
      <c r="P246" s="35"/>
      <c r="Q246" s="35"/>
      <c r="R246" s="35"/>
      <c r="S246" s="48"/>
      <c r="T246" s="35"/>
    </row>
    <row r="247" spans="1:20" s="27" customFormat="1" ht="20.149999999999999" customHeight="1" x14ac:dyDescent="0.25">
      <c r="A247" s="166"/>
      <c r="B247" s="175"/>
      <c r="C247" s="386"/>
      <c r="D247" s="386"/>
      <c r="E247" s="386"/>
      <c r="F247" s="386"/>
      <c r="G247" s="386"/>
      <c r="H247" s="386"/>
      <c r="I247" s="386"/>
      <c r="J247" s="386"/>
      <c r="K247" s="386"/>
      <c r="L247" s="386"/>
      <c r="M247" s="187"/>
      <c r="N247" s="169"/>
      <c r="O247" s="26"/>
      <c r="P247" s="35"/>
      <c r="Q247" s="35"/>
      <c r="R247" s="35"/>
      <c r="S247" s="48"/>
      <c r="T247" s="35"/>
    </row>
    <row r="248" spans="1:20" s="27" customFormat="1" ht="20.149999999999999" customHeight="1" x14ac:dyDescent="0.25">
      <c r="A248" s="166"/>
      <c r="B248" s="175"/>
      <c r="C248" s="386"/>
      <c r="D248" s="386"/>
      <c r="E248" s="386"/>
      <c r="F248" s="386"/>
      <c r="G248" s="386"/>
      <c r="H248" s="386"/>
      <c r="I248" s="386"/>
      <c r="J248" s="386"/>
      <c r="K248" s="386"/>
      <c r="L248" s="386"/>
      <c r="M248" s="187"/>
      <c r="N248" s="169"/>
      <c r="O248" s="26"/>
      <c r="P248" s="35"/>
      <c r="Q248" s="35"/>
      <c r="R248" s="35"/>
      <c r="S248" s="48"/>
      <c r="T248" s="35"/>
    </row>
    <row r="249" spans="1:20" s="27" customFormat="1" ht="20.149999999999999" customHeight="1" x14ac:dyDescent="0.25">
      <c r="A249" s="166"/>
      <c r="B249" s="175"/>
      <c r="C249" s="386"/>
      <c r="D249" s="386"/>
      <c r="E249" s="386"/>
      <c r="F249" s="386"/>
      <c r="G249" s="386"/>
      <c r="H249" s="386"/>
      <c r="I249" s="386"/>
      <c r="J249" s="386"/>
      <c r="K249" s="386"/>
      <c r="L249" s="386"/>
      <c r="M249" s="187"/>
      <c r="N249" s="169"/>
      <c r="O249" s="26"/>
      <c r="P249" s="35"/>
      <c r="Q249" s="35"/>
      <c r="R249" s="35"/>
      <c r="S249" s="48"/>
      <c r="T249" s="35"/>
    </row>
    <row r="250" spans="1:20" s="27" customFormat="1" ht="20.149999999999999" customHeight="1" x14ac:dyDescent="0.25">
      <c r="A250" s="166"/>
      <c r="B250" s="175"/>
      <c r="C250" s="386"/>
      <c r="D250" s="386"/>
      <c r="E250" s="386"/>
      <c r="F250" s="386"/>
      <c r="G250" s="386"/>
      <c r="H250" s="386"/>
      <c r="I250" s="386"/>
      <c r="J250" s="386"/>
      <c r="K250" s="386"/>
      <c r="L250" s="386"/>
      <c r="M250" s="187"/>
      <c r="N250" s="169"/>
      <c r="O250" s="26"/>
      <c r="P250" s="35"/>
      <c r="Q250" s="35"/>
      <c r="R250" s="35"/>
      <c r="S250" s="48"/>
      <c r="T250" s="35"/>
    </row>
    <row r="251" spans="1:20" s="27" customFormat="1" ht="20.149999999999999" customHeight="1" x14ac:dyDescent="0.25">
      <c r="A251" s="166"/>
      <c r="B251" s="175"/>
      <c r="C251" s="386"/>
      <c r="D251" s="386"/>
      <c r="E251" s="386"/>
      <c r="F251" s="386"/>
      <c r="G251" s="386"/>
      <c r="H251" s="386"/>
      <c r="I251" s="386"/>
      <c r="J251" s="386"/>
      <c r="K251" s="386"/>
      <c r="L251" s="386"/>
      <c r="M251" s="187"/>
      <c r="N251" s="169"/>
      <c r="O251" s="26"/>
      <c r="P251" s="35"/>
      <c r="Q251" s="35"/>
      <c r="R251" s="35"/>
      <c r="S251" s="48"/>
      <c r="T251" s="35"/>
    </row>
    <row r="252" spans="1:20" s="27" customFormat="1" ht="20.149999999999999" customHeight="1" x14ac:dyDescent="0.25">
      <c r="A252" s="166"/>
      <c r="B252" s="175"/>
      <c r="C252" s="386"/>
      <c r="D252" s="386"/>
      <c r="E252" s="386"/>
      <c r="F252" s="386"/>
      <c r="G252" s="386"/>
      <c r="H252" s="386"/>
      <c r="I252" s="386"/>
      <c r="J252" s="386"/>
      <c r="K252" s="386"/>
      <c r="L252" s="386"/>
      <c r="M252" s="187"/>
      <c r="N252" s="169"/>
      <c r="O252" s="26"/>
      <c r="P252" s="35"/>
      <c r="Q252" s="35"/>
      <c r="R252" s="35"/>
      <c r="S252" s="48"/>
      <c r="T252" s="35"/>
    </row>
    <row r="253" spans="1:20" s="27" customFormat="1" ht="20.149999999999999" customHeight="1" x14ac:dyDescent="0.25">
      <c r="A253" s="166"/>
      <c r="B253" s="175"/>
      <c r="C253" s="386"/>
      <c r="D253" s="386"/>
      <c r="E253" s="386"/>
      <c r="F253" s="386"/>
      <c r="G253" s="386"/>
      <c r="H253" s="386"/>
      <c r="I253" s="386"/>
      <c r="J253" s="386"/>
      <c r="K253" s="386"/>
      <c r="L253" s="386"/>
      <c r="M253" s="187"/>
      <c r="N253" s="169"/>
      <c r="O253" s="26"/>
      <c r="P253" s="35"/>
      <c r="Q253" s="35"/>
      <c r="R253" s="35"/>
      <c r="S253" s="48"/>
      <c r="T253" s="35"/>
    </row>
    <row r="254" spans="1:20" s="27" customFormat="1" ht="20.149999999999999" customHeight="1" x14ac:dyDescent="0.25">
      <c r="A254" s="166"/>
      <c r="B254" s="175"/>
      <c r="C254" s="200"/>
      <c r="D254" s="201"/>
      <c r="E254" s="201"/>
      <c r="F254" s="190"/>
      <c r="G254" s="190"/>
      <c r="H254" s="190"/>
      <c r="I254" s="190"/>
      <c r="J254" s="190"/>
      <c r="K254" s="190"/>
      <c r="L254" s="190"/>
      <c r="M254" s="165"/>
      <c r="N254" s="169"/>
      <c r="O254" s="26"/>
      <c r="P254" s="35"/>
      <c r="Q254" s="35"/>
      <c r="R254" s="35"/>
      <c r="S254" s="48"/>
      <c r="T254" s="35"/>
    </row>
    <row r="255" spans="1:20" s="27" customFormat="1" ht="20.149999999999999" customHeight="1" x14ac:dyDescent="0.25">
      <c r="A255" s="166"/>
      <c r="B255" s="175"/>
      <c r="C255" s="175"/>
      <c r="D255" s="198"/>
      <c r="E255" s="198"/>
      <c r="F255" s="165"/>
      <c r="G255" s="165"/>
      <c r="H255" s="165"/>
      <c r="I255" s="165"/>
      <c r="J255" s="165"/>
      <c r="K255" s="165"/>
      <c r="L255" s="165"/>
      <c r="M255" s="165"/>
      <c r="N255" s="169"/>
      <c r="O255" s="26"/>
      <c r="P255" s="35"/>
      <c r="Q255" s="35"/>
      <c r="R255" s="35"/>
      <c r="S255" s="48"/>
      <c r="T255" s="35"/>
    </row>
    <row r="256" spans="1:20" s="27" customFormat="1" ht="17.25" customHeight="1" x14ac:dyDescent="0.25">
      <c r="A256" s="166"/>
      <c r="B256" s="175"/>
      <c r="C256" s="199" t="s">
        <v>275</v>
      </c>
      <c r="D256" s="165"/>
      <c r="E256" s="165"/>
      <c r="F256" s="165"/>
      <c r="G256" s="165"/>
      <c r="H256" s="165"/>
      <c r="I256" s="165"/>
      <c r="J256" s="165"/>
      <c r="K256" s="165"/>
      <c r="L256" s="165"/>
      <c r="M256" s="165"/>
      <c r="N256" s="169"/>
      <c r="O256" s="26"/>
      <c r="P256" s="35"/>
      <c r="Q256" s="35"/>
      <c r="R256" s="35"/>
      <c r="S256" s="48"/>
      <c r="T256" s="35"/>
    </row>
    <row r="257" spans="1:20" s="27" customFormat="1" ht="24" customHeight="1" x14ac:dyDescent="0.25">
      <c r="A257" s="166"/>
      <c r="B257" s="175"/>
      <c r="C257" s="415" t="s">
        <v>262</v>
      </c>
      <c r="D257" s="415"/>
      <c r="E257" s="415"/>
      <c r="F257" s="415"/>
      <c r="G257" s="415"/>
      <c r="H257" s="415"/>
      <c r="I257" s="415"/>
      <c r="J257" s="415"/>
      <c r="K257" s="415"/>
      <c r="L257" s="415"/>
      <c r="M257" s="165"/>
      <c r="N257" s="169"/>
      <c r="O257" s="26"/>
      <c r="P257" s="35"/>
      <c r="Q257" s="35"/>
      <c r="R257" s="35"/>
      <c r="S257" s="48"/>
      <c r="T257" s="35"/>
    </row>
    <row r="258" spans="1:20" s="27" customFormat="1" ht="36.65" customHeight="1" x14ac:dyDescent="0.25">
      <c r="A258" s="166"/>
      <c r="B258" s="175"/>
      <c r="C258" s="405" t="s">
        <v>410</v>
      </c>
      <c r="D258" s="406"/>
      <c r="E258" s="406"/>
      <c r="F258" s="406"/>
      <c r="G258" s="406"/>
      <c r="H258" s="406"/>
      <c r="I258" s="406"/>
      <c r="J258" s="406"/>
      <c r="K258" s="406"/>
      <c r="L258" s="406"/>
      <c r="M258" s="165"/>
      <c r="N258" s="169"/>
      <c r="O258" s="26"/>
      <c r="P258" s="35"/>
      <c r="Q258" s="35"/>
      <c r="R258" s="35"/>
      <c r="S258" s="48"/>
      <c r="T258" s="35"/>
    </row>
    <row r="259" spans="1:20" s="27" customFormat="1" ht="20.149999999999999" customHeight="1" x14ac:dyDescent="0.25">
      <c r="A259" s="166"/>
      <c r="B259" s="175"/>
      <c r="C259" s="467"/>
      <c r="D259" s="468"/>
      <c r="E259" s="468"/>
      <c r="F259" s="468"/>
      <c r="G259" s="468"/>
      <c r="H259" s="468"/>
      <c r="I259" s="468"/>
      <c r="J259" s="468"/>
      <c r="K259" s="468"/>
      <c r="L259" s="469"/>
      <c r="M259" s="187"/>
      <c r="N259" s="169"/>
      <c r="O259" s="26"/>
      <c r="P259" s="35"/>
      <c r="Q259" s="35"/>
      <c r="R259" s="35"/>
      <c r="S259" s="48"/>
      <c r="T259" s="35"/>
    </row>
    <row r="260" spans="1:20" s="27" customFormat="1" ht="20.149999999999999" customHeight="1" x14ac:dyDescent="0.25">
      <c r="A260" s="166"/>
      <c r="B260" s="175"/>
      <c r="C260" s="470"/>
      <c r="D260" s="471"/>
      <c r="E260" s="471"/>
      <c r="F260" s="471"/>
      <c r="G260" s="471"/>
      <c r="H260" s="471"/>
      <c r="I260" s="471"/>
      <c r="J260" s="471"/>
      <c r="K260" s="471"/>
      <c r="L260" s="472"/>
      <c r="M260" s="187"/>
      <c r="N260" s="169"/>
      <c r="O260" s="26"/>
      <c r="P260" s="35"/>
      <c r="Q260" s="35"/>
      <c r="R260" s="35"/>
      <c r="S260" s="48"/>
      <c r="T260" s="35"/>
    </row>
    <row r="261" spans="1:20" s="27" customFormat="1" ht="20.149999999999999" customHeight="1" x14ac:dyDescent="0.25">
      <c r="A261" s="166"/>
      <c r="B261" s="175"/>
      <c r="C261" s="470"/>
      <c r="D261" s="471"/>
      <c r="E261" s="471"/>
      <c r="F261" s="471"/>
      <c r="G261" s="471"/>
      <c r="H261" s="471"/>
      <c r="I261" s="471"/>
      <c r="J261" s="471"/>
      <c r="K261" s="471"/>
      <c r="L261" s="472"/>
      <c r="M261" s="187"/>
      <c r="N261" s="169"/>
      <c r="O261" s="26"/>
      <c r="P261" s="35"/>
      <c r="Q261" s="35"/>
      <c r="R261" s="35"/>
      <c r="S261" s="48"/>
      <c r="T261" s="35"/>
    </row>
    <row r="262" spans="1:20" s="27" customFormat="1" ht="20.149999999999999" customHeight="1" x14ac:dyDescent="0.25">
      <c r="A262" s="166"/>
      <c r="B262" s="175"/>
      <c r="C262" s="470"/>
      <c r="D262" s="471"/>
      <c r="E262" s="471"/>
      <c r="F262" s="471"/>
      <c r="G262" s="471"/>
      <c r="H262" s="471"/>
      <c r="I262" s="471"/>
      <c r="J262" s="471"/>
      <c r="K262" s="471"/>
      <c r="L262" s="472"/>
      <c r="M262" s="187"/>
      <c r="N262" s="169"/>
      <c r="O262" s="26"/>
      <c r="P262" s="35"/>
      <c r="Q262" s="35"/>
      <c r="R262" s="35"/>
      <c r="S262" s="48"/>
      <c r="T262" s="35"/>
    </row>
    <row r="263" spans="1:20" s="27" customFormat="1" ht="20.149999999999999" customHeight="1" x14ac:dyDescent="0.25">
      <c r="A263" s="166"/>
      <c r="B263" s="175"/>
      <c r="C263" s="470"/>
      <c r="D263" s="471"/>
      <c r="E263" s="471"/>
      <c r="F263" s="471"/>
      <c r="G263" s="471"/>
      <c r="H263" s="471"/>
      <c r="I263" s="471"/>
      <c r="J263" s="471"/>
      <c r="K263" s="471"/>
      <c r="L263" s="472"/>
      <c r="M263" s="187"/>
      <c r="N263" s="169"/>
      <c r="O263" s="26"/>
      <c r="P263" s="35"/>
      <c r="Q263" s="35"/>
      <c r="R263" s="35"/>
      <c r="S263" s="48"/>
      <c r="T263" s="35"/>
    </row>
    <row r="264" spans="1:20" s="27" customFormat="1" ht="20.149999999999999" customHeight="1" x14ac:dyDescent="0.25">
      <c r="A264" s="166"/>
      <c r="B264" s="175"/>
      <c r="C264" s="470"/>
      <c r="D264" s="471"/>
      <c r="E264" s="471"/>
      <c r="F264" s="471"/>
      <c r="G264" s="471"/>
      <c r="H264" s="471"/>
      <c r="I264" s="471"/>
      <c r="J264" s="471"/>
      <c r="K264" s="471"/>
      <c r="L264" s="472"/>
      <c r="M264" s="187"/>
      <c r="N264" s="169"/>
      <c r="O264" s="26"/>
      <c r="P264" s="35"/>
      <c r="Q264" s="35"/>
      <c r="R264" s="35"/>
      <c r="S264" s="48"/>
      <c r="T264" s="35"/>
    </row>
    <row r="265" spans="1:20" s="27" customFormat="1" ht="20.149999999999999" customHeight="1" x14ac:dyDescent="0.25">
      <c r="A265" s="166"/>
      <c r="B265" s="175"/>
      <c r="C265" s="470"/>
      <c r="D265" s="471"/>
      <c r="E265" s="471"/>
      <c r="F265" s="471"/>
      <c r="G265" s="471"/>
      <c r="H265" s="471"/>
      <c r="I265" s="471"/>
      <c r="J265" s="471"/>
      <c r="K265" s="471"/>
      <c r="L265" s="472"/>
      <c r="M265" s="187"/>
      <c r="N265" s="169"/>
      <c r="O265" s="26"/>
      <c r="P265" s="35"/>
      <c r="Q265" s="35"/>
      <c r="R265" s="35"/>
      <c r="S265" s="48"/>
      <c r="T265" s="35"/>
    </row>
    <row r="266" spans="1:20" s="27" customFormat="1" ht="20.149999999999999" customHeight="1" x14ac:dyDescent="0.25">
      <c r="A266" s="166"/>
      <c r="B266" s="175"/>
      <c r="C266" s="470"/>
      <c r="D266" s="471"/>
      <c r="E266" s="471"/>
      <c r="F266" s="471"/>
      <c r="G266" s="471"/>
      <c r="H266" s="471"/>
      <c r="I266" s="471"/>
      <c r="J266" s="471"/>
      <c r="K266" s="471"/>
      <c r="L266" s="472"/>
      <c r="M266" s="187"/>
      <c r="N266" s="169"/>
      <c r="O266" s="26"/>
      <c r="P266" s="35"/>
      <c r="Q266" s="35"/>
      <c r="R266" s="35"/>
      <c r="S266" s="48"/>
      <c r="T266" s="35"/>
    </row>
    <row r="267" spans="1:20" s="27" customFormat="1" ht="20.149999999999999" customHeight="1" x14ac:dyDescent="0.25">
      <c r="A267" s="166"/>
      <c r="B267" s="175"/>
      <c r="C267" s="470"/>
      <c r="D267" s="471"/>
      <c r="E267" s="471"/>
      <c r="F267" s="471"/>
      <c r="G267" s="471"/>
      <c r="H267" s="471"/>
      <c r="I267" s="471"/>
      <c r="J267" s="471"/>
      <c r="K267" s="471"/>
      <c r="L267" s="472"/>
      <c r="M267" s="187"/>
      <c r="N267" s="169"/>
      <c r="O267" s="26"/>
      <c r="P267" s="35"/>
      <c r="Q267" s="35"/>
      <c r="R267" s="35"/>
      <c r="S267" s="48"/>
      <c r="T267" s="35"/>
    </row>
    <row r="268" spans="1:20" s="27" customFormat="1" ht="20.149999999999999" customHeight="1" x14ac:dyDescent="0.25">
      <c r="A268" s="166"/>
      <c r="B268" s="175"/>
      <c r="C268" s="385"/>
      <c r="D268" s="385"/>
      <c r="E268" s="385"/>
      <c r="F268" s="385"/>
      <c r="G268" s="385"/>
      <c r="H268" s="385"/>
      <c r="I268" s="385"/>
      <c r="J268" s="385"/>
      <c r="K268" s="385"/>
      <c r="L268" s="385"/>
      <c r="M268" s="187"/>
      <c r="N268" s="169"/>
      <c r="O268" s="26"/>
      <c r="P268" s="35"/>
      <c r="Q268" s="35"/>
      <c r="R268" s="35"/>
      <c r="S268" s="48"/>
      <c r="T268" s="35"/>
    </row>
    <row r="269" spans="1:20" s="27" customFormat="1" ht="20.149999999999999" customHeight="1" x14ac:dyDescent="0.25">
      <c r="A269" s="166"/>
      <c r="B269" s="175"/>
      <c r="C269" s="386"/>
      <c r="D269" s="386"/>
      <c r="E269" s="386"/>
      <c r="F269" s="386"/>
      <c r="G269" s="386"/>
      <c r="H269" s="386"/>
      <c r="I269" s="386"/>
      <c r="J269" s="386"/>
      <c r="K269" s="386"/>
      <c r="L269" s="386"/>
      <c r="M269" s="187"/>
      <c r="N269" s="169"/>
      <c r="O269" s="26"/>
      <c r="P269" s="35"/>
      <c r="Q269" s="35"/>
      <c r="R269" s="35"/>
      <c r="S269" s="48"/>
      <c r="T269" s="35"/>
    </row>
    <row r="270" spans="1:20" s="27" customFormat="1" ht="20.149999999999999" customHeight="1" x14ac:dyDescent="0.25">
      <c r="A270" s="166"/>
      <c r="B270" s="175"/>
      <c r="C270" s="386"/>
      <c r="D270" s="386"/>
      <c r="E270" s="386"/>
      <c r="F270" s="386"/>
      <c r="G270" s="386"/>
      <c r="H270" s="386"/>
      <c r="I270" s="386"/>
      <c r="J270" s="386"/>
      <c r="K270" s="386"/>
      <c r="L270" s="386"/>
      <c r="M270" s="187"/>
      <c r="N270" s="169"/>
      <c r="O270" s="26"/>
      <c r="P270" s="35"/>
      <c r="Q270" s="35"/>
      <c r="R270" s="35"/>
      <c r="S270" s="48"/>
      <c r="T270" s="35"/>
    </row>
    <row r="271" spans="1:20" s="27" customFormat="1" ht="20.149999999999999" customHeight="1" x14ac:dyDescent="0.25">
      <c r="A271" s="166"/>
      <c r="B271" s="175"/>
      <c r="C271" s="386"/>
      <c r="D271" s="386"/>
      <c r="E271" s="386"/>
      <c r="F271" s="386"/>
      <c r="G271" s="386"/>
      <c r="H271" s="386"/>
      <c r="I271" s="386"/>
      <c r="J271" s="386"/>
      <c r="K271" s="386"/>
      <c r="L271" s="386"/>
      <c r="M271" s="187"/>
      <c r="N271" s="169"/>
      <c r="O271" s="26"/>
      <c r="P271" s="35"/>
      <c r="Q271" s="35"/>
      <c r="R271" s="35"/>
      <c r="S271" s="48"/>
      <c r="T271" s="35"/>
    </row>
    <row r="272" spans="1:20" s="27" customFormat="1" ht="20.149999999999999" customHeight="1" x14ac:dyDescent="0.25">
      <c r="A272" s="166"/>
      <c r="B272" s="175"/>
      <c r="C272" s="386"/>
      <c r="D272" s="386"/>
      <c r="E272" s="386"/>
      <c r="F272" s="386"/>
      <c r="G272" s="386"/>
      <c r="H272" s="386"/>
      <c r="I272" s="386"/>
      <c r="J272" s="386"/>
      <c r="K272" s="386"/>
      <c r="L272" s="386"/>
      <c r="M272" s="187"/>
      <c r="N272" s="169"/>
      <c r="O272" s="26"/>
      <c r="P272" s="35"/>
      <c r="Q272" s="35"/>
      <c r="R272" s="35"/>
      <c r="S272" s="48"/>
      <c r="T272" s="35"/>
    </row>
    <row r="273" spans="1:20" s="27" customFormat="1" ht="20.149999999999999" customHeight="1" x14ac:dyDescent="0.25">
      <c r="A273" s="166"/>
      <c r="B273" s="175"/>
      <c r="C273" s="386"/>
      <c r="D273" s="386"/>
      <c r="E273" s="386"/>
      <c r="F273" s="386"/>
      <c r="G273" s="386"/>
      <c r="H273" s="386"/>
      <c r="I273" s="386"/>
      <c r="J273" s="386"/>
      <c r="K273" s="386"/>
      <c r="L273" s="386"/>
      <c r="M273" s="187"/>
      <c r="N273" s="169"/>
      <c r="O273" s="26"/>
      <c r="P273" s="35"/>
      <c r="Q273" s="35"/>
      <c r="R273" s="35"/>
      <c r="S273" s="48"/>
      <c r="T273" s="35"/>
    </row>
    <row r="274" spans="1:20" s="27" customFormat="1" ht="20.149999999999999" customHeight="1" x14ac:dyDescent="0.25">
      <c r="A274" s="166"/>
      <c r="B274" s="175"/>
      <c r="C274" s="386"/>
      <c r="D274" s="386"/>
      <c r="E274" s="386"/>
      <c r="F274" s="386"/>
      <c r="G274" s="386"/>
      <c r="H274" s="386"/>
      <c r="I274" s="386"/>
      <c r="J274" s="386"/>
      <c r="K274" s="386"/>
      <c r="L274" s="386"/>
      <c r="M274" s="187"/>
      <c r="N274" s="169"/>
      <c r="O274" s="26"/>
      <c r="P274" s="35"/>
      <c r="Q274" s="35"/>
      <c r="R274" s="35"/>
      <c r="S274" s="48"/>
      <c r="T274" s="35"/>
    </row>
    <row r="275" spans="1:20" s="27" customFormat="1" ht="20.149999999999999" customHeight="1" x14ac:dyDescent="0.25">
      <c r="A275" s="166"/>
      <c r="B275" s="175"/>
      <c r="C275" s="386"/>
      <c r="D275" s="386"/>
      <c r="E275" s="386"/>
      <c r="F275" s="386"/>
      <c r="G275" s="386"/>
      <c r="H275" s="386"/>
      <c r="I275" s="386"/>
      <c r="J275" s="386"/>
      <c r="K275" s="386"/>
      <c r="L275" s="386"/>
      <c r="M275" s="187"/>
      <c r="N275" s="169"/>
      <c r="O275" s="26"/>
      <c r="P275" s="35"/>
      <c r="Q275" s="35"/>
      <c r="R275" s="35"/>
      <c r="S275" s="48"/>
      <c r="T275" s="35"/>
    </row>
    <row r="276" spans="1:20" s="27" customFormat="1" ht="20.149999999999999" customHeight="1" x14ac:dyDescent="0.25">
      <c r="A276" s="166"/>
      <c r="B276" s="175"/>
      <c r="C276" s="394"/>
      <c r="D276" s="394"/>
      <c r="E276" s="394"/>
      <c r="F276" s="394"/>
      <c r="G276" s="394"/>
      <c r="H276" s="394"/>
      <c r="I276" s="394"/>
      <c r="J276" s="394"/>
      <c r="K276" s="394"/>
      <c r="L276" s="394"/>
      <c r="M276" s="187"/>
      <c r="N276" s="169"/>
      <c r="O276" s="26"/>
      <c r="P276" s="35"/>
      <c r="Q276" s="35"/>
      <c r="R276" s="35"/>
      <c r="S276" s="48"/>
      <c r="T276" s="35"/>
    </row>
    <row r="277" spans="1:20" s="27" customFormat="1" ht="20.149999999999999" customHeight="1" x14ac:dyDescent="0.25">
      <c r="A277" s="166"/>
      <c r="B277" s="175"/>
      <c r="C277" s="385"/>
      <c r="D277" s="385"/>
      <c r="E277" s="385"/>
      <c r="F277" s="385"/>
      <c r="G277" s="385"/>
      <c r="H277" s="385"/>
      <c r="I277" s="385"/>
      <c r="J277" s="385"/>
      <c r="K277" s="385"/>
      <c r="L277" s="385"/>
      <c r="M277" s="187"/>
      <c r="N277" s="169"/>
      <c r="O277" s="26"/>
      <c r="P277" s="35"/>
      <c r="Q277" s="35"/>
      <c r="R277" s="35"/>
      <c r="S277" s="48"/>
      <c r="T277" s="35"/>
    </row>
    <row r="278" spans="1:20" s="27" customFormat="1" ht="20.149999999999999" customHeight="1" x14ac:dyDescent="0.25">
      <c r="A278" s="166"/>
      <c r="B278" s="175"/>
      <c r="C278" s="386"/>
      <c r="D278" s="386"/>
      <c r="E278" s="386"/>
      <c r="F278" s="386"/>
      <c r="G278" s="386"/>
      <c r="H278" s="386"/>
      <c r="I278" s="386"/>
      <c r="J278" s="386"/>
      <c r="K278" s="386"/>
      <c r="L278" s="386"/>
      <c r="M278" s="187"/>
      <c r="N278" s="169"/>
      <c r="O278" s="26"/>
      <c r="P278" s="35"/>
      <c r="Q278" s="35"/>
      <c r="R278" s="35"/>
      <c r="S278" s="48"/>
      <c r="T278" s="35"/>
    </row>
    <row r="279" spans="1:20" s="27" customFormat="1" ht="20.149999999999999" customHeight="1" x14ac:dyDescent="0.25">
      <c r="A279" s="166"/>
      <c r="B279" s="175"/>
      <c r="C279" s="386"/>
      <c r="D279" s="386"/>
      <c r="E279" s="386"/>
      <c r="F279" s="386"/>
      <c r="G279" s="386"/>
      <c r="H279" s="386"/>
      <c r="I279" s="386"/>
      <c r="J279" s="386"/>
      <c r="K279" s="386"/>
      <c r="L279" s="386"/>
      <c r="M279" s="187"/>
      <c r="N279" s="169"/>
      <c r="O279" s="26"/>
      <c r="P279" s="35"/>
      <c r="Q279" s="35"/>
      <c r="R279" s="35"/>
      <c r="S279" s="48"/>
      <c r="T279" s="35"/>
    </row>
    <row r="280" spans="1:20" s="27" customFormat="1" ht="20.149999999999999" customHeight="1" x14ac:dyDescent="0.25">
      <c r="A280" s="166"/>
      <c r="B280" s="175"/>
      <c r="C280" s="386"/>
      <c r="D280" s="386"/>
      <c r="E280" s="386"/>
      <c r="F280" s="386"/>
      <c r="G280" s="386"/>
      <c r="H280" s="386"/>
      <c r="I280" s="386"/>
      <c r="J280" s="386"/>
      <c r="K280" s="386"/>
      <c r="L280" s="386"/>
      <c r="M280" s="187"/>
      <c r="N280" s="169"/>
      <c r="O280" s="26"/>
      <c r="P280" s="35"/>
      <c r="Q280" s="35"/>
      <c r="R280" s="35"/>
      <c r="S280" s="48"/>
      <c r="T280" s="35"/>
    </row>
    <row r="281" spans="1:20" s="27" customFormat="1" ht="20.149999999999999" customHeight="1" x14ac:dyDescent="0.25">
      <c r="A281" s="166"/>
      <c r="B281" s="175"/>
      <c r="C281" s="386"/>
      <c r="D281" s="386"/>
      <c r="E281" s="386"/>
      <c r="F281" s="386"/>
      <c r="G281" s="386"/>
      <c r="H281" s="386"/>
      <c r="I281" s="386"/>
      <c r="J281" s="386"/>
      <c r="K281" s="386"/>
      <c r="L281" s="386"/>
      <c r="M281" s="187"/>
      <c r="N281" s="169"/>
      <c r="O281" s="26"/>
      <c r="P281" s="35"/>
      <c r="Q281" s="35"/>
      <c r="R281" s="35"/>
      <c r="S281" s="48"/>
      <c r="T281" s="35"/>
    </row>
    <row r="282" spans="1:20" s="27" customFormat="1" ht="20.149999999999999" customHeight="1" x14ac:dyDescent="0.25">
      <c r="A282" s="166"/>
      <c r="B282" s="175"/>
      <c r="C282" s="386"/>
      <c r="D282" s="386"/>
      <c r="E282" s="386"/>
      <c r="F282" s="386"/>
      <c r="G282" s="386"/>
      <c r="H282" s="386"/>
      <c r="I282" s="386"/>
      <c r="J282" s="386"/>
      <c r="K282" s="386"/>
      <c r="L282" s="386"/>
      <c r="M282" s="187"/>
      <c r="N282" s="169"/>
      <c r="O282" s="26"/>
      <c r="P282" s="35"/>
      <c r="Q282" s="35"/>
      <c r="R282" s="35"/>
      <c r="S282" s="48"/>
      <c r="T282" s="35"/>
    </row>
    <row r="283" spans="1:20" s="27" customFormat="1" ht="20.149999999999999" customHeight="1" x14ac:dyDescent="0.25">
      <c r="A283" s="166"/>
      <c r="B283" s="175"/>
      <c r="C283" s="386"/>
      <c r="D283" s="386"/>
      <c r="E283" s="386"/>
      <c r="F283" s="386"/>
      <c r="G283" s="386"/>
      <c r="H283" s="386"/>
      <c r="I283" s="386"/>
      <c r="J283" s="386"/>
      <c r="K283" s="386"/>
      <c r="L283" s="386"/>
      <c r="M283" s="187"/>
      <c r="N283" s="169"/>
      <c r="O283" s="26"/>
      <c r="P283" s="35"/>
      <c r="Q283" s="35"/>
      <c r="R283" s="35"/>
      <c r="S283" s="48"/>
      <c r="T283" s="35"/>
    </row>
    <row r="284" spans="1:20" s="27" customFormat="1" ht="20.149999999999999" customHeight="1" x14ac:dyDescent="0.25">
      <c r="A284" s="166"/>
      <c r="B284" s="175"/>
      <c r="C284" s="386"/>
      <c r="D284" s="386"/>
      <c r="E284" s="386"/>
      <c r="F284" s="386"/>
      <c r="G284" s="386"/>
      <c r="H284" s="386"/>
      <c r="I284" s="386"/>
      <c r="J284" s="386"/>
      <c r="K284" s="386"/>
      <c r="L284" s="386"/>
      <c r="M284" s="187"/>
      <c r="N284" s="169"/>
      <c r="O284" s="26"/>
      <c r="P284" s="35"/>
      <c r="Q284" s="35"/>
      <c r="R284" s="35"/>
      <c r="S284" s="48"/>
      <c r="T284" s="35"/>
    </row>
    <row r="285" spans="1:20" s="27" customFormat="1" ht="20.149999999999999" customHeight="1" x14ac:dyDescent="0.25">
      <c r="A285" s="166"/>
      <c r="B285" s="175"/>
      <c r="C285" s="394"/>
      <c r="D285" s="394"/>
      <c r="E285" s="394"/>
      <c r="F285" s="394"/>
      <c r="G285" s="394"/>
      <c r="H285" s="394"/>
      <c r="I285" s="394"/>
      <c r="J285" s="394"/>
      <c r="K285" s="394"/>
      <c r="L285" s="394"/>
      <c r="M285" s="187"/>
      <c r="N285" s="169"/>
      <c r="O285" s="26"/>
      <c r="P285" s="35"/>
      <c r="Q285" s="35"/>
      <c r="R285" s="35"/>
      <c r="S285" s="48"/>
      <c r="T285" s="35"/>
    </row>
    <row r="286" spans="1:20" s="27" customFormat="1" ht="20.149999999999999" customHeight="1" x14ac:dyDescent="0.25">
      <c r="A286" s="166"/>
      <c r="B286" s="175"/>
      <c r="C286" s="385"/>
      <c r="D286" s="385"/>
      <c r="E286" s="385"/>
      <c r="F286" s="385"/>
      <c r="G286" s="385"/>
      <c r="H286" s="385"/>
      <c r="I286" s="385"/>
      <c r="J286" s="385"/>
      <c r="K286" s="385"/>
      <c r="L286" s="385"/>
      <c r="M286" s="187"/>
      <c r="N286" s="169"/>
      <c r="O286" s="26"/>
      <c r="P286" s="35"/>
      <c r="Q286" s="35"/>
      <c r="R286" s="35"/>
      <c r="S286" s="48"/>
      <c r="T286" s="35"/>
    </row>
    <row r="287" spans="1:20" s="27" customFormat="1" ht="20.149999999999999" customHeight="1" x14ac:dyDescent="0.25">
      <c r="A287" s="166"/>
      <c r="B287" s="175"/>
      <c r="C287" s="386"/>
      <c r="D287" s="386"/>
      <c r="E287" s="386"/>
      <c r="F287" s="386"/>
      <c r="G287" s="386"/>
      <c r="H287" s="386"/>
      <c r="I287" s="386"/>
      <c r="J287" s="386"/>
      <c r="K287" s="386"/>
      <c r="L287" s="386"/>
      <c r="M287" s="187"/>
      <c r="N287" s="169"/>
      <c r="O287" s="26"/>
      <c r="P287" s="35"/>
      <c r="Q287" s="35"/>
      <c r="R287" s="35"/>
      <c r="S287" s="48"/>
      <c r="T287" s="35"/>
    </row>
    <row r="288" spans="1:20" s="27" customFormat="1" ht="20.149999999999999" customHeight="1" x14ac:dyDescent="0.25">
      <c r="A288" s="166"/>
      <c r="B288" s="175"/>
      <c r="C288" s="386"/>
      <c r="D288" s="386"/>
      <c r="E288" s="386"/>
      <c r="F288" s="386"/>
      <c r="G288" s="386"/>
      <c r="H288" s="386"/>
      <c r="I288" s="386"/>
      <c r="J288" s="386"/>
      <c r="K288" s="386"/>
      <c r="L288" s="386"/>
      <c r="M288" s="187"/>
      <c r="N288" s="169"/>
      <c r="O288" s="26"/>
      <c r="P288" s="35"/>
      <c r="Q288" s="35"/>
      <c r="R288" s="35"/>
      <c r="S288" s="48"/>
      <c r="T288" s="35"/>
    </row>
    <row r="289" spans="1:22" s="27" customFormat="1" ht="20.149999999999999" customHeight="1" x14ac:dyDescent="0.25">
      <c r="A289" s="166"/>
      <c r="B289" s="175"/>
      <c r="C289" s="386"/>
      <c r="D289" s="386"/>
      <c r="E289" s="386"/>
      <c r="F289" s="386"/>
      <c r="G289" s="386"/>
      <c r="H289" s="386"/>
      <c r="I289" s="386"/>
      <c r="J289" s="386"/>
      <c r="K289" s="386"/>
      <c r="L289" s="386"/>
      <c r="M289" s="187"/>
      <c r="N289" s="169"/>
      <c r="O289" s="26"/>
      <c r="P289" s="35"/>
      <c r="Q289" s="35"/>
      <c r="R289" s="35"/>
      <c r="S289" s="48"/>
      <c r="T289" s="35"/>
    </row>
    <row r="290" spans="1:22" s="27" customFormat="1" ht="20.149999999999999" customHeight="1" x14ac:dyDescent="0.25">
      <c r="A290" s="166"/>
      <c r="B290" s="175"/>
      <c r="C290" s="386"/>
      <c r="D290" s="386"/>
      <c r="E290" s="386"/>
      <c r="F290" s="386"/>
      <c r="G290" s="386"/>
      <c r="H290" s="386"/>
      <c r="I290" s="386"/>
      <c r="J290" s="386"/>
      <c r="K290" s="386"/>
      <c r="L290" s="386"/>
      <c r="M290" s="187"/>
      <c r="N290" s="169"/>
      <c r="O290" s="26"/>
      <c r="P290" s="35"/>
      <c r="Q290" s="35"/>
      <c r="R290" s="35"/>
      <c r="S290" s="48"/>
      <c r="T290" s="35"/>
    </row>
    <row r="291" spans="1:22" s="27" customFormat="1" ht="20.149999999999999" customHeight="1" x14ac:dyDescent="0.25">
      <c r="A291" s="166"/>
      <c r="B291" s="175"/>
      <c r="C291" s="386"/>
      <c r="D291" s="386"/>
      <c r="E291" s="386"/>
      <c r="F291" s="386"/>
      <c r="G291" s="386"/>
      <c r="H291" s="386"/>
      <c r="I291" s="386"/>
      <c r="J291" s="386"/>
      <c r="K291" s="386"/>
      <c r="L291" s="386"/>
      <c r="M291" s="187"/>
      <c r="N291" s="169"/>
      <c r="O291" s="26"/>
      <c r="P291" s="35"/>
      <c r="Q291" s="35"/>
      <c r="R291" s="35"/>
      <c r="S291" s="48"/>
      <c r="T291" s="35"/>
    </row>
    <row r="292" spans="1:22" s="27" customFormat="1" ht="20.149999999999999" customHeight="1" x14ac:dyDescent="0.25">
      <c r="A292" s="166"/>
      <c r="B292" s="175"/>
      <c r="C292" s="386"/>
      <c r="D292" s="386"/>
      <c r="E292" s="386"/>
      <c r="F292" s="386"/>
      <c r="G292" s="386"/>
      <c r="H292" s="386"/>
      <c r="I292" s="386"/>
      <c r="J292" s="386"/>
      <c r="K292" s="386"/>
      <c r="L292" s="386"/>
      <c r="M292" s="187"/>
      <c r="N292" s="169"/>
      <c r="O292" s="26"/>
      <c r="P292" s="35"/>
      <c r="Q292" s="35"/>
      <c r="R292" s="35"/>
      <c r="S292" s="48"/>
      <c r="T292" s="35"/>
    </row>
    <row r="293" spans="1:22" s="27" customFormat="1" ht="20.149999999999999" customHeight="1" x14ac:dyDescent="0.25">
      <c r="A293" s="166"/>
      <c r="B293" s="175"/>
      <c r="C293" s="386"/>
      <c r="D293" s="386"/>
      <c r="E293" s="386"/>
      <c r="F293" s="386"/>
      <c r="G293" s="386"/>
      <c r="H293" s="386"/>
      <c r="I293" s="386"/>
      <c r="J293" s="386"/>
      <c r="K293" s="386"/>
      <c r="L293" s="386"/>
      <c r="M293" s="187"/>
      <c r="N293" s="169"/>
      <c r="O293" s="26"/>
      <c r="P293" s="35"/>
      <c r="Q293" s="35"/>
      <c r="R293" s="35"/>
      <c r="S293" s="48"/>
      <c r="T293" s="35"/>
    </row>
    <row r="294" spans="1:22" s="27" customFormat="1" ht="20.149999999999999" customHeight="1" x14ac:dyDescent="0.25">
      <c r="A294" s="166"/>
      <c r="B294" s="175"/>
      <c r="C294" s="386"/>
      <c r="D294" s="386"/>
      <c r="E294" s="386"/>
      <c r="F294" s="386"/>
      <c r="G294" s="386"/>
      <c r="H294" s="386"/>
      <c r="I294" s="386"/>
      <c r="J294" s="386"/>
      <c r="K294" s="386"/>
      <c r="L294" s="386"/>
      <c r="M294" s="187"/>
      <c r="N294" s="169"/>
      <c r="O294" s="26"/>
      <c r="P294" s="35"/>
      <c r="Q294" s="35"/>
      <c r="R294" s="35"/>
      <c r="S294" s="48"/>
      <c r="T294" s="35"/>
    </row>
    <row r="295" spans="1:22" s="27" customFormat="1" ht="20" x14ac:dyDescent="0.25">
      <c r="A295" s="166"/>
      <c r="B295" s="175"/>
      <c r="C295" s="186"/>
      <c r="D295" s="165"/>
      <c r="E295" s="165"/>
      <c r="F295" s="165"/>
      <c r="G295" s="165"/>
      <c r="H295" s="165"/>
      <c r="I295" s="165"/>
      <c r="J295" s="165"/>
      <c r="K295" s="165"/>
      <c r="L295" s="165"/>
      <c r="M295" s="165"/>
      <c r="N295" s="169"/>
      <c r="O295" s="26"/>
      <c r="P295" s="35"/>
      <c r="Q295" s="35"/>
      <c r="R295" s="35"/>
      <c r="S295" s="48"/>
      <c r="T295" s="35"/>
    </row>
    <row r="296" spans="1:22" s="27" customFormat="1" ht="20" x14ac:dyDescent="0.25">
      <c r="A296" s="166"/>
      <c r="B296" s="175"/>
      <c r="C296" s="199" t="s">
        <v>276</v>
      </c>
      <c r="D296" s="165"/>
      <c r="E296" s="171"/>
      <c r="F296" s="165"/>
      <c r="G296" s="165"/>
      <c r="H296" s="165"/>
      <c r="I296" s="165"/>
      <c r="J296" s="165"/>
      <c r="K296" s="165"/>
      <c r="L296" s="188"/>
      <c r="M296" s="165"/>
      <c r="N296" s="169"/>
      <c r="O296" s="61"/>
      <c r="P296" s="64"/>
      <c r="Q296" s="64"/>
      <c r="R296" s="64"/>
      <c r="S296" s="64"/>
      <c r="T296" s="64"/>
      <c r="U296" s="20"/>
      <c r="V296" s="65" t="str">
        <f>IF(G293&gt;0,V290,"31.12.2015")</f>
        <v>31.12.2015</v>
      </c>
    </row>
    <row r="297" spans="1:22" s="27" customFormat="1" ht="21" customHeight="1" x14ac:dyDescent="0.25">
      <c r="A297" s="166"/>
      <c r="B297" s="175"/>
      <c r="C297" s="171" t="s">
        <v>277</v>
      </c>
      <c r="D297" s="165"/>
      <c r="E297" s="165"/>
      <c r="F297" s="165"/>
      <c r="G297" s="165"/>
      <c r="H297" s="165"/>
      <c r="I297" s="165"/>
      <c r="J297" s="165"/>
      <c r="K297" s="165"/>
      <c r="L297" s="188"/>
      <c r="M297" s="165"/>
      <c r="N297" s="169"/>
      <c r="O297" s="61"/>
      <c r="P297" s="64"/>
      <c r="Q297" s="64"/>
      <c r="R297" s="64"/>
      <c r="S297" s="64"/>
      <c r="T297" s="64"/>
      <c r="U297" s="20"/>
      <c r="V297" s="60"/>
    </row>
    <row r="298" spans="1:22" s="27" customFormat="1" ht="6" customHeight="1" x14ac:dyDescent="0.25">
      <c r="A298" s="166"/>
      <c r="B298" s="175"/>
      <c r="C298" s="202"/>
      <c r="D298" s="165"/>
      <c r="E298" s="165"/>
      <c r="F298" s="165"/>
      <c r="G298" s="165"/>
      <c r="H298" s="165"/>
      <c r="I298" s="165"/>
      <c r="J298" s="165"/>
      <c r="K298" s="165"/>
      <c r="L298" s="165"/>
      <c r="M298" s="165"/>
      <c r="N298" s="169"/>
      <c r="O298" s="61"/>
      <c r="P298" s="64"/>
      <c r="Q298" s="64"/>
      <c r="R298" s="64"/>
      <c r="S298" s="64"/>
      <c r="T298" s="64"/>
      <c r="U298" s="20"/>
      <c r="V298" s="60"/>
    </row>
    <row r="299" spans="1:22" s="27" customFormat="1" ht="20" x14ac:dyDescent="0.25">
      <c r="A299" s="166"/>
      <c r="B299" s="175"/>
      <c r="C299" s="187" t="s">
        <v>110</v>
      </c>
      <c r="D299" s="165"/>
      <c r="E299" s="165"/>
      <c r="F299" s="165"/>
      <c r="G299" s="165"/>
      <c r="H299" s="165"/>
      <c r="I299" s="165"/>
      <c r="J299" s="165"/>
      <c r="K299" s="165" t="s">
        <v>3</v>
      </c>
      <c r="L299" s="165" t="s">
        <v>4</v>
      </c>
      <c r="M299" s="165"/>
      <c r="N299" s="169"/>
      <c r="O299" s="61"/>
      <c r="P299" s="66"/>
      <c r="Q299" s="64"/>
      <c r="R299" s="64"/>
      <c r="S299" s="64"/>
      <c r="T299" s="64"/>
      <c r="U299" s="20"/>
      <c r="V299" s="60"/>
    </row>
    <row r="300" spans="1:22" s="27" customFormat="1" ht="22" customHeight="1" x14ac:dyDescent="0.25">
      <c r="A300" s="166"/>
      <c r="B300" s="175"/>
      <c r="C300" s="406" t="s">
        <v>263</v>
      </c>
      <c r="D300" s="406"/>
      <c r="E300" s="406"/>
      <c r="F300" s="406"/>
      <c r="G300" s="406"/>
      <c r="H300" s="406"/>
      <c r="I300" s="406"/>
      <c r="J300" s="406"/>
      <c r="K300" s="406"/>
      <c r="L300" s="406"/>
      <c r="M300" s="165"/>
      <c r="N300" s="169"/>
      <c r="O300" s="61"/>
      <c r="P300" s="64"/>
      <c r="Q300" s="64"/>
      <c r="R300" s="64"/>
      <c r="S300" s="64"/>
      <c r="T300" s="64"/>
      <c r="U300" s="20"/>
      <c r="V300" s="60"/>
    </row>
    <row r="301" spans="1:22" s="27" customFormat="1" ht="20.149999999999999" customHeight="1" x14ac:dyDescent="0.25">
      <c r="A301" s="166"/>
      <c r="B301" s="175"/>
      <c r="C301" s="386"/>
      <c r="D301" s="386"/>
      <c r="E301" s="386"/>
      <c r="F301" s="386"/>
      <c r="G301" s="386"/>
      <c r="H301" s="386"/>
      <c r="I301" s="386"/>
      <c r="J301" s="386"/>
      <c r="K301" s="386"/>
      <c r="L301" s="473"/>
      <c r="M301" s="187"/>
      <c r="N301" s="169"/>
      <c r="O301" s="26"/>
      <c r="P301" s="35"/>
      <c r="Q301" s="35"/>
      <c r="R301" s="35"/>
      <c r="S301" s="48"/>
      <c r="T301" s="35"/>
    </row>
    <row r="302" spans="1:22" s="27" customFormat="1" ht="20.149999999999999" customHeight="1" x14ac:dyDescent="0.25">
      <c r="A302" s="166"/>
      <c r="B302" s="175"/>
      <c r="C302" s="386"/>
      <c r="D302" s="386"/>
      <c r="E302" s="386"/>
      <c r="F302" s="386"/>
      <c r="G302" s="386"/>
      <c r="H302" s="386"/>
      <c r="I302" s="386"/>
      <c r="J302" s="386"/>
      <c r="K302" s="386"/>
      <c r="L302" s="473"/>
      <c r="M302" s="187"/>
      <c r="N302" s="169"/>
      <c r="O302" s="26"/>
      <c r="P302" s="35"/>
      <c r="Q302" s="35"/>
      <c r="R302" s="35"/>
      <c r="S302" s="48"/>
      <c r="T302" s="35"/>
    </row>
    <row r="303" spans="1:22" s="27" customFormat="1" ht="20.149999999999999" customHeight="1" x14ac:dyDescent="0.25">
      <c r="A303" s="166"/>
      <c r="B303" s="175"/>
      <c r="C303" s="386"/>
      <c r="D303" s="386"/>
      <c r="E303" s="386"/>
      <c r="F303" s="386"/>
      <c r="G303" s="386"/>
      <c r="H303" s="386"/>
      <c r="I303" s="386"/>
      <c r="J303" s="386"/>
      <c r="K303" s="386"/>
      <c r="L303" s="473"/>
      <c r="M303" s="187"/>
      <c r="N303" s="169"/>
      <c r="O303" s="26"/>
      <c r="P303" s="35"/>
      <c r="Q303" s="35"/>
      <c r="R303" s="35"/>
      <c r="S303" s="48"/>
      <c r="T303" s="35"/>
    </row>
    <row r="304" spans="1:22" s="27" customFormat="1" ht="20.149999999999999" customHeight="1" x14ac:dyDescent="0.25">
      <c r="A304" s="166"/>
      <c r="B304" s="175"/>
      <c r="C304" s="386"/>
      <c r="D304" s="386"/>
      <c r="E304" s="386"/>
      <c r="F304" s="386"/>
      <c r="G304" s="386"/>
      <c r="H304" s="386"/>
      <c r="I304" s="386"/>
      <c r="J304" s="386"/>
      <c r="K304" s="386"/>
      <c r="L304" s="473"/>
      <c r="M304" s="187"/>
      <c r="N304" s="169"/>
      <c r="O304" s="26"/>
      <c r="P304" s="35"/>
      <c r="Q304" s="35"/>
      <c r="R304" s="35"/>
      <c r="S304" s="48"/>
      <c r="T304" s="35"/>
    </row>
    <row r="305" spans="1:20" s="27" customFormat="1" ht="20.149999999999999" customHeight="1" x14ac:dyDescent="0.25">
      <c r="A305" s="166"/>
      <c r="B305" s="175"/>
      <c r="C305" s="386"/>
      <c r="D305" s="386"/>
      <c r="E305" s="386"/>
      <c r="F305" s="386"/>
      <c r="G305" s="386"/>
      <c r="H305" s="386"/>
      <c r="I305" s="386"/>
      <c r="J305" s="386"/>
      <c r="K305" s="386"/>
      <c r="L305" s="473"/>
      <c r="M305" s="187"/>
      <c r="N305" s="169"/>
      <c r="O305" s="26"/>
      <c r="P305" s="35"/>
      <c r="Q305" s="35"/>
      <c r="R305" s="35"/>
      <c r="S305" s="48"/>
      <c r="T305" s="35"/>
    </row>
    <row r="306" spans="1:20" s="27" customFormat="1" ht="20.149999999999999" customHeight="1" x14ac:dyDescent="0.25">
      <c r="A306" s="166"/>
      <c r="B306" s="175"/>
      <c r="C306" s="386"/>
      <c r="D306" s="386"/>
      <c r="E306" s="386"/>
      <c r="F306" s="386"/>
      <c r="G306" s="386"/>
      <c r="H306" s="386"/>
      <c r="I306" s="386"/>
      <c r="J306" s="386"/>
      <c r="K306" s="386"/>
      <c r="L306" s="473"/>
      <c r="M306" s="187"/>
      <c r="N306" s="169"/>
      <c r="O306" s="26"/>
      <c r="P306" s="35"/>
      <c r="Q306" s="35"/>
      <c r="R306" s="35"/>
      <c r="S306" s="48"/>
      <c r="T306" s="35"/>
    </row>
    <row r="307" spans="1:20" s="27" customFormat="1" ht="20.149999999999999" customHeight="1" x14ac:dyDescent="0.25">
      <c r="A307" s="166"/>
      <c r="B307" s="175"/>
      <c r="C307" s="386"/>
      <c r="D307" s="386"/>
      <c r="E307" s="386"/>
      <c r="F307" s="386"/>
      <c r="G307" s="386"/>
      <c r="H307" s="386"/>
      <c r="I307" s="386"/>
      <c r="J307" s="386"/>
      <c r="K307" s="386"/>
      <c r="L307" s="473"/>
      <c r="M307" s="187"/>
      <c r="N307" s="169"/>
      <c r="O307" s="26"/>
      <c r="P307" s="35"/>
      <c r="Q307" s="35"/>
      <c r="R307" s="35"/>
      <c r="S307" s="48"/>
      <c r="T307" s="35"/>
    </row>
    <row r="308" spans="1:20" s="27" customFormat="1" ht="20.149999999999999" customHeight="1" x14ac:dyDescent="0.25">
      <c r="A308" s="166"/>
      <c r="B308" s="175"/>
      <c r="C308" s="386"/>
      <c r="D308" s="386"/>
      <c r="E308" s="386"/>
      <c r="F308" s="386"/>
      <c r="G308" s="386"/>
      <c r="H308" s="386"/>
      <c r="I308" s="386"/>
      <c r="J308" s="386"/>
      <c r="K308" s="386"/>
      <c r="L308" s="473"/>
      <c r="M308" s="187"/>
      <c r="N308" s="169"/>
      <c r="O308" s="26"/>
      <c r="P308" s="35"/>
      <c r="Q308" s="35"/>
      <c r="R308" s="35"/>
      <c r="S308" s="48"/>
      <c r="T308" s="35"/>
    </row>
    <row r="309" spans="1:20" s="27" customFormat="1" ht="20.149999999999999" customHeight="1" x14ac:dyDescent="0.25">
      <c r="A309" s="166"/>
      <c r="B309" s="175"/>
      <c r="C309" s="386"/>
      <c r="D309" s="386"/>
      <c r="E309" s="386"/>
      <c r="F309" s="386"/>
      <c r="G309" s="386"/>
      <c r="H309" s="386"/>
      <c r="I309" s="386"/>
      <c r="J309" s="386"/>
      <c r="K309" s="386"/>
      <c r="L309" s="473"/>
      <c r="M309" s="187"/>
      <c r="N309" s="169"/>
      <c r="O309" s="26"/>
      <c r="P309" s="35"/>
      <c r="Q309" s="35"/>
      <c r="R309" s="35"/>
      <c r="S309" s="48"/>
      <c r="T309" s="35"/>
    </row>
    <row r="310" spans="1:20" s="27" customFormat="1" ht="20.149999999999999" customHeight="1" x14ac:dyDescent="0.25">
      <c r="A310" s="166"/>
      <c r="B310" s="175"/>
      <c r="C310" s="165"/>
      <c r="D310" s="165"/>
      <c r="E310" s="188"/>
      <c r="F310" s="188"/>
      <c r="G310" s="188"/>
      <c r="H310" s="165"/>
      <c r="I310" s="165"/>
      <c r="J310" s="165"/>
      <c r="K310" s="165"/>
      <c r="L310" s="165"/>
      <c r="M310" s="165"/>
      <c r="N310" s="169"/>
      <c r="O310" s="26"/>
      <c r="P310" s="35"/>
      <c r="Q310" s="35"/>
      <c r="R310" s="35"/>
      <c r="S310" s="48"/>
      <c r="T310" s="35"/>
    </row>
    <row r="311" spans="1:20" s="27" customFormat="1" ht="20.149999999999999" customHeight="1" x14ac:dyDescent="0.25">
      <c r="A311" s="166"/>
      <c r="B311" s="175"/>
      <c r="C311" s="165"/>
      <c r="D311" s="165"/>
      <c r="E311" s="188"/>
      <c r="F311" s="188"/>
      <c r="G311" s="188"/>
      <c r="H311" s="165"/>
      <c r="I311" s="165"/>
      <c r="J311" s="165"/>
      <c r="K311" s="165"/>
      <c r="L311" s="165"/>
      <c r="M311" s="165"/>
      <c r="N311" s="169"/>
      <c r="O311" s="26"/>
      <c r="P311" s="35"/>
      <c r="Q311" s="35"/>
      <c r="R311" s="35"/>
      <c r="S311" s="48"/>
      <c r="T311" s="35"/>
    </row>
    <row r="312" spans="1:20" s="27" customFormat="1" ht="20.25" customHeight="1" x14ac:dyDescent="0.25">
      <c r="A312" s="166"/>
      <c r="B312" s="175"/>
      <c r="C312" s="171" t="s">
        <v>278</v>
      </c>
      <c r="D312" s="165"/>
      <c r="E312" s="188"/>
      <c r="F312" s="188"/>
      <c r="G312" s="188"/>
      <c r="H312" s="165"/>
      <c r="I312" s="165"/>
      <c r="J312" s="165"/>
      <c r="K312" s="165"/>
      <c r="L312" s="165"/>
      <c r="M312" s="165"/>
      <c r="N312" s="169"/>
      <c r="O312" s="26"/>
      <c r="P312" s="35"/>
      <c r="Q312" s="35"/>
      <c r="R312" s="35"/>
      <c r="S312" s="48"/>
      <c r="T312" s="35"/>
    </row>
    <row r="313" spans="1:20" s="27" customFormat="1" ht="33.75" customHeight="1" x14ac:dyDescent="0.25">
      <c r="A313" s="166"/>
      <c r="B313" s="175"/>
      <c r="C313" s="412" t="s">
        <v>131</v>
      </c>
      <c r="D313" s="391"/>
      <c r="E313" s="391"/>
      <c r="F313" s="391"/>
      <c r="G313" s="391"/>
      <c r="H313" s="391"/>
      <c r="I313" s="391"/>
      <c r="J313" s="391"/>
      <c r="K313" s="391"/>
      <c r="L313" s="391"/>
      <c r="M313" s="165"/>
      <c r="N313" s="169"/>
      <c r="O313" s="26"/>
      <c r="P313" s="35"/>
      <c r="Q313" s="35"/>
      <c r="R313" s="35"/>
      <c r="S313" s="48"/>
      <c r="T313" s="35"/>
    </row>
    <row r="314" spans="1:20" s="27" customFormat="1" ht="46.5" customHeight="1" x14ac:dyDescent="0.25">
      <c r="A314" s="166"/>
      <c r="B314" s="175"/>
      <c r="C314" s="390" t="s">
        <v>264</v>
      </c>
      <c r="D314" s="391"/>
      <c r="E314" s="391"/>
      <c r="F314" s="391"/>
      <c r="G314" s="391"/>
      <c r="H314" s="391"/>
      <c r="I314" s="391"/>
      <c r="J314" s="391"/>
      <c r="K314" s="203" t="s">
        <v>265</v>
      </c>
      <c r="L314" s="203" t="s">
        <v>266</v>
      </c>
      <c r="M314" s="165"/>
      <c r="N314" s="169"/>
      <c r="O314" s="26"/>
      <c r="P314" s="35"/>
      <c r="Q314" s="35"/>
      <c r="R314" s="35"/>
      <c r="S314" s="48"/>
      <c r="T314" s="35"/>
    </row>
    <row r="315" spans="1:20" s="27" customFormat="1" ht="20" x14ac:dyDescent="0.25">
      <c r="A315" s="166"/>
      <c r="B315" s="175"/>
      <c r="C315" s="186" t="s">
        <v>35</v>
      </c>
      <c r="D315" s="204"/>
      <c r="E315" s="165"/>
      <c r="F315" s="165"/>
      <c r="G315" s="165"/>
      <c r="H315" s="165"/>
      <c r="I315" s="165"/>
      <c r="J315" s="165"/>
      <c r="K315" s="165"/>
      <c r="L315" s="165"/>
      <c r="M315" s="187"/>
      <c r="N315" s="169"/>
      <c r="O315" s="26"/>
      <c r="P315" s="35"/>
      <c r="Q315" s="35"/>
      <c r="R315" s="35"/>
      <c r="S315" s="48"/>
      <c r="T315" s="35"/>
    </row>
    <row r="316" spans="1:20" s="27" customFormat="1" ht="17.25" customHeight="1" x14ac:dyDescent="0.25">
      <c r="A316" s="166"/>
      <c r="B316" s="175"/>
      <c r="C316" s="386"/>
      <c r="D316" s="386"/>
      <c r="E316" s="386"/>
      <c r="F316" s="386"/>
      <c r="G316" s="386"/>
      <c r="H316" s="386"/>
      <c r="I316" s="386"/>
      <c r="J316" s="386"/>
      <c r="K316" s="386"/>
      <c r="L316" s="386"/>
      <c r="M316" s="187"/>
      <c r="N316" s="169"/>
      <c r="O316" s="26"/>
      <c r="P316" s="35"/>
      <c r="Q316" s="35"/>
      <c r="R316" s="35"/>
      <c r="S316" s="48"/>
      <c r="T316" s="35"/>
    </row>
    <row r="317" spans="1:20" s="27" customFormat="1" ht="17.25" customHeight="1" x14ac:dyDescent="0.25">
      <c r="A317" s="166"/>
      <c r="B317" s="175"/>
      <c r="C317" s="386"/>
      <c r="D317" s="386"/>
      <c r="E317" s="386"/>
      <c r="F317" s="386"/>
      <c r="G317" s="386"/>
      <c r="H317" s="386"/>
      <c r="I317" s="386"/>
      <c r="J317" s="386"/>
      <c r="K317" s="386"/>
      <c r="L317" s="386"/>
      <c r="M317" s="187"/>
      <c r="N317" s="169"/>
      <c r="O317" s="26"/>
      <c r="P317" s="35"/>
      <c r="Q317" s="35"/>
      <c r="R317" s="35"/>
      <c r="S317" s="48"/>
      <c r="T317" s="35"/>
    </row>
    <row r="318" spans="1:20" s="27" customFormat="1" ht="17.25" customHeight="1" x14ac:dyDescent="0.25">
      <c r="A318" s="166"/>
      <c r="B318" s="175"/>
      <c r="C318" s="386"/>
      <c r="D318" s="386"/>
      <c r="E318" s="386"/>
      <c r="F318" s="386"/>
      <c r="G318" s="386"/>
      <c r="H318" s="386"/>
      <c r="I318" s="386"/>
      <c r="J318" s="386"/>
      <c r="K318" s="386"/>
      <c r="L318" s="386"/>
      <c r="M318" s="187"/>
      <c r="N318" s="169"/>
      <c r="O318" s="26"/>
      <c r="P318" s="35"/>
      <c r="Q318" s="35"/>
      <c r="R318" s="35"/>
      <c r="S318" s="48"/>
      <c r="T318" s="35"/>
    </row>
    <row r="319" spans="1:20" s="27" customFormat="1" ht="17.25" customHeight="1" x14ac:dyDescent="0.25">
      <c r="A319" s="166"/>
      <c r="B319" s="175"/>
      <c r="C319" s="386"/>
      <c r="D319" s="386"/>
      <c r="E319" s="386"/>
      <c r="F319" s="386"/>
      <c r="G319" s="386"/>
      <c r="H319" s="386"/>
      <c r="I319" s="386"/>
      <c r="J319" s="386"/>
      <c r="K319" s="386"/>
      <c r="L319" s="386"/>
      <c r="M319" s="187"/>
      <c r="N319" s="169"/>
      <c r="O319" s="26"/>
      <c r="P319" s="35"/>
      <c r="Q319" s="35"/>
      <c r="R319" s="35"/>
      <c r="S319" s="48"/>
      <c r="T319" s="35"/>
    </row>
    <row r="320" spans="1:20" s="27" customFormat="1" ht="17.25" customHeight="1" x14ac:dyDescent="0.25">
      <c r="A320" s="166"/>
      <c r="B320" s="175"/>
      <c r="C320" s="386"/>
      <c r="D320" s="386"/>
      <c r="E320" s="386"/>
      <c r="F320" s="386"/>
      <c r="G320" s="386"/>
      <c r="H320" s="386"/>
      <c r="I320" s="386"/>
      <c r="J320" s="386"/>
      <c r="K320" s="386"/>
      <c r="L320" s="386"/>
      <c r="M320" s="187"/>
      <c r="N320" s="169"/>
      <c r="O320" s="26"/>
      <c r="P320" s="35"/>
      <c r="Q320" s="35"/>
      <c r="R320" s="35"/>
      <c r="S320" s="48"/>
      <c r="T320" s="35"/>
    </row>
    <row r="321" spans="1:20" s="27" customFormat="1" ht="17.25" customHeight="1" x14ac:dyDescent="0.25">
      <c r="A321" s="166"/>
      <c r="B321" s="175"/>
      <c r="C321" s="386"/>
      <c r="D321" s="386"/>
      <c r="E321" s="386"/>
      <c r="F321" s="386"/>
      <c r="G321" s="386"/>
      <c r="H321" s="386"/>
      <c r="I321" s="386"/>
      <c r="J321" s="386"/>
      <c r="K321" s="386"/>
      <c r="L321" s="386"/>
      <c r="M321" s="187"/>
      <c r="N321" s="169"/>
      <c r="O321" s="26"/>
      <c r="P321" s="35"/>
      <c r="Q321" s="35"/>
      <c r="R321" s="35"/>
      <c r="S321" s="48"/>
      <c r="T321" s="35"/>
    </row>
    <row r="322" spans="1:20" s="27" customFormat="1" ht="17.25" customHeight="1" x14ac:dyDescent="0.25">
      <c r="A322" s="166"/>
      <c r="B322" s="175"/>
      <c r="C322" s="386"/>
      <c r="D322" s="386"/>
      <c r="E322" s="386"/>
      <c r="F322" s="386"/>
      <c r="G322" s="386"/>
      <c r="H322" s="386"/>
      <c r="I322" s="386"/>
      <c r="J322" s="386"/>
      <c r="K322" s="386"/>
      <c r="L322" s="386"/>
      <c r="M322" s="187"/>
      <c r="N322" s="169"/>
      <c r="O322" s="26"/>
      <c r="P322" s="35"/>
      <c r="Q322" s="35"/>
      <c r="R322" s="35"/>
      <c r="S322" s="48"/>
      <c r="T322" s="35"/>
    </row>
    <row r="323" spans="1:20" s="27" customFormat="1" ht="17.25" customHeight="1" x14ac:dyDescent="0.25">
      <c r="A323" s="166"/>
      <c r="B323" s="175"/>
      <c r="C323" s="386"/>
      <c r="D323" s="386"/>
      <c r="E323" s="386"/>
      <c r="F323" s="386"/>
      <c r="G323" s="386"/>
      <c r="H323" s="386"/>
      <c r="I323" s="386"/>
      <c r="J323" s="386"/>
      <c r="K323" s="386"/>
      <c r="L323" s="386"/>
      <c r="M323" s="187"/>
      <c r="N323" s="169"/>
      <c r="O323" s="26"/>
      <c r="P323" s="35"/>
      <c r="Q323" s="35"/>
      <c r="R323" s="35"/>
      <c r="S323" s="48"/>
      <c r="T323" s="35"/>
    </row>
    <row r="324" spans="1:20" s="27" customFormat="1" ht="17.25" customHeight="1" x14ac:dyDescent="0.25">
      <c r="A324" s="166"/>
      <c r="B324" s="175"/>
      <c r="C324" s="386"/>
      <c r="D324" s="386"/>
      <c r="E324" s="386"/>
      <c r="F324" s="386"/>
      <c r="G324" s="386"/>
      <c r="H324" s="386"/>
      <c r="I324" s="386"/>
      <c r="J324" s="386"/>
      <c r="K324" s="386"/>
      <c r="L324" s="386"/>
      <c r="M324" s="187"/>
      <c r="N324" s="169"/>
      <c r="O324" s="26"/>
      <c r="P324" s="35"/>
      <c r="Q324" s="35"/>
      <c r="R324" s="35"/>
      <c r="S324" s="48"/>
      <c r="T324" s="35"/>
    </row>
    <row r="325" spans="1:20" s="27" customFormat="1" ht="17.25" customHeight="1" x14ac:dyDescent="0.25">
      <c r="A325" s="166"/>
      <c r="B325" s="175"/>
      <c r="C325" s="175"/>
      <c r="D325" s="175"/>
      <c r="E325" s="175"/>
      <c r="F325" s="175"/>
      <c r="G325" s="175"/>
      <c r="H325" s="175"/>
      <c r="I325" s="175"/>
      <c r="J325" s="175"/>
      <c r="K325" s="175"/>
      <c r="L325" s="175"/>
      <c r="M325" s="187"/>
      <c r="N325" s="169"/>
      <c r="O325" s="26"/>
      <c r="P325" s="35"/>
      <c r="Q325" s="35"/>
      <c r="R325" s="35"/>
      <c r="S325" s="48"/>
      <c r="T325" s="35"/>
    </row>
    <row r="326" spans="1:20" s="27" customFormat="1" ht="17.25" customHeight="1" x14ac:dyDescent="0.25">
      <c r="A326" s="166"/>
      <c r="B326" s="175"/>
      <c r="C326" s="175"/>
      <c r="D326" s="175"/>
      <c r="E326" s="175"/>
      <c r="F326" s="175"/>
      <c r="G326" s="175"/>
      <c r="H326" s="175"/>
      <c r="I326" s="175"/>
      <c r="J326" s="175"/>
      <c r="K326" s="175"/>
      <c r="L326" s="175"/>
      <c r="M326" s="187"/>
      <c r="N326" s="169"/>
      <c r="O326" s="26"/>
      <c r="P326" s="35"/>
      <c r="Q326" s="35"/>
      <c r="R326" s="35"/>
      <c r="S326" s="48"/>
      <c r="T326" s="35"/>
    </row>
    <row r="327" spans="1:20" s="27" customFormat="1" ht="17.25" customHeight="1" x14ac:dyDescent="0.25">
      <c r="A327" s="166"/>
      <c r="B327" s="175"/>
      <c r="C327" s="171" t="s">
        <v>279</v>
      </c>
      <c r="D327" s="165"/>
      <c r="E327" s="188"/>
      <c r="F327" s="188"/>
      <c r="G327" s="188"/>
      <c r="H327" s="165"/>
      <c r="I327" s="165"/>
      <c r="J327" s="165"/>
      <c r="K327" s="165"/>
      <c r="L327" s="165"/>
      <c r="M327" s="187"/>
      <c r="N327" s="169"/>
      <c r="O327" s="26"/>
      <c r="P327" s="35"/>
      <c r="Q327" s="35"/>
      <c r="R327" s="35"/>
      <c r="S327" s="48"/>
      <c r="T327" s="35"/>
    </row>
    <row r="328" spans="1:20" s="27" customFormat="1" ht="32.5" customHeight="1" x14ac:dyDescent="0.25">
      <c r="A328" s="166"/>
      <c r="B328" s="175"/>
      <c r="C328" s="390" t="s">
        <v>267</v>
      </c>
      <c r="D328" s="391"/>
      <c r="E328" s="391"/>
      <c r="F328" s="391"/>
      <c r="G328" s="391"/>
      <c r="H328" s="391"/>
      <c r="I328" s="391"/>
      <c r="J328" s="391"/>
      <c r="K328" s="203" t="s">
        <v>265</v>
      </c>
      <c r="L328" s="203" t="s">
        <v>266</v>
      </c>
      <c r="M328" s="187"/>
      <c r="N328" s="169"/>
      <c r="O328" s="26"/>
      <c r="P328" s="35"/>
      <c r="Q328" s="35"/>
      <c r="R328" s="35"/>
      <c r="S328" s="48"/>
      <c r="T328" s="35"/>
    </row>
    <row r="329" spans="1:20" s="27" customFormat="1" ht="17.25" customHeight="1" x14ac:dyDescent="0.25">
      <c r="A329" s="166"/>
      <c r="B329" s="175"/>
      <c r="C329" s="186" t="s">
        <v>268</v>
      </c>
      <c r="D329" s="204"/>
      <c r="E329" s="165"/>
      <c r="F329" s="165"/>
      <c r="G329" s="165"/>
      <c r="H329" s="165"/>
      <c r="I329" s="165"/>
      <c r="J329" s="165"/>
      <c r="K329" s="165"/>
      <c r="L329" s="165"/>
      <c r="M329" s="187"/>
      <c r="N329" s="169"/>
      <c r="O329" s="26"/>
      <c r="P329" s="35"/>
      <c r="Q329" s="35"/>
      <c r="R329" s="35"/>
      <c r="S329" s="48"/>
      <c r="T329" s="35"/>
    </row>
    <row r="330" spans="1:20" s="27" customFormat="1" ht="17.25" customHeight="1" x14ac:dyDescent="0.25">
      <c r="A330" s="166"/>
      <c r="B330" s="175"/>
      <c r="C330" s="386"/>
      <c r="D330" s="386"/>
      <c r="E330" s="386"/>
      <c r="F330" s="386"/>
      <c r="G330" s="386"/>
      <c r="H330" s="386"/>
      <c r="I330" s="386"/>
      <c r="J330" s="386"/>
      <c r="K330" s="386"/>
      <c r="L330" s="386"/>
      <c r="M330" s="187"/>
      <c r="N330" s="169"/>
      <c r="O330" s="26"/>
      <c r="P330" s="35"/>
      <c r="Q330" s="35"/>
      <c r="R330" s="35"/>
      <c r="S330" s="48"/>
      <c r="T330" s="35"/>
    </row>
    <row r="331" spans="1:20" s="27" customFormat="1" ht="17.25" customHeight="1" x14ac:dyDescent="0.25">
      <c r="A331" s="166"/>
      <c r="B331" s="175"/>
      <c r="C331" s="386"/>
      <c r="D331" s="386"/>
      <c r="E331" s="386"/>
      <c r="F331" s="386"/>
      <c r="G331" s="386"/>
      <c r="H331" s="386"/>
      <c r="I331" s="386"/>
      <c r="J331" s="386"/>
      <c r="K331" s="386"/>
      <c r="L331" s="386"/>
      <c r="M331" s="187"/>
      <c r="N331" s="169"/>
      <c r="O331" s="26"/>
      <c r="P331" s="35"/>
      <c r="Q331" s="35"/>
      <c r="R331" s="35"/>
      <c r="S331" s="48"/>
      <c r="T331" s="35"/>
    </row>
    <row r="332" spans="1:20" s="27" customFormat="1" ht="17.25" customHeight="1" x14ac:dyDescent="0.25">
      <c r="A332" s="166"/>
      <c r="B332" s="175"/>
      <c r="C332" s="386"/>
      <c r="D332" s="386"/>
      <c r="E332" s="386"/>
      <c r="F332" s="386"/>
      <c r="G332" s="386"/>
      <c r="H332" s="386"/>
      <c r="I332" s="386"/>
      <c r="J332" s="386"/>
      <c r="K332" s="386"/>
      <c r="L332" s="386"/>
      <c r="M332" s="187"/>
      <c r="N332" s="169"/>
      <c r="O332" s="26"/>
      <c r="P332" s="35"/>
      <c r="Q332" s="35"/>
      <c r="R332" s="35"/>
      <c r="S332" s="48"/>
      <c r="T332" s="35"/>
    </row>
    <row r="333" spans="1:20" s="27" customFormat="1" ht="17.25" customHeight="1" x14ac:dyDescent="0.25">
      <c r="A333" s="166"/>
      <c r="B333" s="175"/>
      <c r="C333" s="386"/>
      <c r="D333" s="386"/>
      <c r="E333" s="386"/>
      <c r="F333" s="386"/>
      <c r="G333" s="386"/>
      <c r="H333" s="386"/>
      <c r="I333" s="386"/>
      <c r="J333" s="386"/>
      <c r="K333" s="386"/>
      <c r="L333" s="386"/>
      <c r="M333" s="187"/>
      <c r="N333" s="169"/>
      <c r="O333" s="26"/>
      <c r="P333" s="35"/>
      <c r="Q333" s="35"/>
      <c r="R333" s="35"/>
      <c r="S333" s="48"/>
      <c r="T333" s="35"/>
    </row>
    <row r="334" spans="1:20" s="27" customFormat="1" ht="17.25" customHeight="1" x14ac:dyDescent="0.25">
      <c r="A334" s="166"/>
      <c r="B334" s="175"/>
      <c r="C334" s="386"/>
      <c r="D334" s="386"/>
      <c r="E334" s="386"/>
      <c r="F334" s="386"/>
      <c r="G334" s="386"/>
      <c r="H334" s="386"/>
      <c r="I334" s="386"/>
      <c r="J334" s="386"/>
      <c r="K334" s="386"/>
      <c r="L334" s="386"/>
      <c r="M334" s="187"/>
      <c r="N334" s="169"/>
      <c r="O334" s="26"/>
      <c r="P334" s="35"/>
      <c r="Q334" s="35"/>
      <c r="R334" s="35"/>
      <c r="S334" s="48"/>
      <c r="T334" s="35"/>
    </row>
    <row r="335" spans="1:20" s="27" customFormat="1" ht="17.25" customHeight="1" x14ac:dyDescent="0.25">
      <c r="A335" s="166"/>
      <c r="B335" s="175"/>
      <c r="C335" s="386"/>
      <c r="D335" s="386"/>
      <c r="E335" s="386"/>
      <c r="F335" s="386"/>
      <c r="G335" s="386"/>
      <c r="H335" s="386"/>
      <c r="I335" s="386"/>
      <c r="J335" s="386"/>
      <c r="K335" s="386"/>
      <c r="L335" s="386"/>
      <c r="M335" s="187"/>
      <c r="N335" s="169"/>
      <c r="O335" s="26"/>
      <c r="P335" s="35"/>
      <c r="Q335" s="35"/>
      <c r="R335" s="35"/>
      <c r="S335" s="48"/>
      <c r="T335" s="35"/>
    </row>
    <row r="336" spans="1:20" s="27" customFormat="1" ht="17.25" customHeight="1" x14ac:dyDescent="0.25">
      <c r="A336" s="166"/>
      <c r="B336" s="175"/>
      <c r="C336" s="386"/>
      <c r="D336" s="386"/>
      <c r="E336" s="386"/>
      <c r="F336" s="386"/>
      <c r="G336" s="386"/>
      <c r="H336" s="386"/>
      <c r="I336" s="386"/>
      <c r="J336" s="386"/>
      <c r="K336" s="386"/>
      <c r="L336" s="386"/>
      <c r="M336" s="187"/>
      <c r="N336" s="169"/>
      <c r="O336" s="26"/>
      <c r="P336" s="35"/>
      <c r="Q336" s="35"/>
      <c r="R336" s="35"/>
      <c r="S336" s="48"/>
      <c r="T336" s="35"/>
    </row>
    <row r="337" spans="1:20" s="27" customFormat="1" ht="17.25" customHeight="1" x14ac:dyDescent="0.25">
      <c r="A337" s="166"/>
      <c r="B337" s="175"/>
      <c r="C337" s="386"/>
      <c r="D337" s="386"/>
      <c r="E337" s="386"/>
      <c r="F337" s="386"/>
      <c r="G337" s="386"/>
      <c r="H337" s="386"/>
      <c r="I337" s="386"/>
      <c r="J337" s="386"/>
      <c r="K337" s="386"/>
      <c r="L337" s="386"/>
      <c r="M337" s="187"/>
      <c r="N337" s="169"/>
      <c r="O337" s="26"/>
      <c r="P337" s="35"/>
      <c r="Q337" s="35"/>
      <c r="R337" s="35"/>
      <c r="S337" s="48"/>
      <c r="T337" s="35"/>
    </row>
    <row r="338" spans="1:20" s="27" customFormat="1" ht="17.25" customHeight="1" x14ac:dyDescent="0.25">
      <c r="A338" s="166"/>
      <c r="B338" s="175"/>
      <c r="C338" s="386"/>
      <c r="D338" s="386"/>
      <c r="E338" s="386"/>
      <c r="F338" s="386"/>
      <c r="G338" s="386"/>
      <c r="H338" s="386"/>
      <c r="I338" s="386"/>
      <c r="J338" s="386"/>
      <c r="K338" s="386"/>
      <c r="L338" s="386"/>
      <c r="M338" s="187"/>
      <c r="N338" s="169"/>
      <c r="O338" s="26"/>
      <c r="P338" s="35"/>
      <c r="Q338" s="35"/>
      <c r="R338" s="35"/>
      <c r="S338" s="48"/>
      <c r="T338" s="35"/>
    </row>
    <row r="339" spans="1:20" s="27" customFormat="1" ht="17.25" customHeight="1" x14ac:dyDescent="0.25">
      <c r="A339" s="166"/>
      <c r="B339" s="175"/>
      <c r="C339" s="186"/>
      <c r="D339" s="204"/>
      <c r="E339" s="165"/>
      <c r="F339" s="165"/>
      <c r="G339" s="165"/>
      <c r="H339" s="165"/>
      <c r="I339" s="165"/>
      <c r="J339" s="165"/>
      <c r="K339" s="165"/>
      <c r="L339" s="165"/>
      <c r="M339" s="187"/>
      <c r="N339" s="169"/>
      <c r="O339" s="26"/>
      <c r="P339" s="35"/>
      <c r="Q339" s="35"/>
      <c r="R339" s="35"/>
      <c r="S339" s="48"/>
      <c r="T339" s="35"/>
    </row>
    <row r="340" spans="1:20" s="27" customFormat="1" ht="20" x14ac:dyDescent="0.25">
      <c r="A340" s="166"/>
      <c r="B340" s="165"/>
      <c r="C340" s="165"/>
      <c r="D340" s="165"/>
      <c r="E340" s="165"/>
      <c r="F340" s="165"/>
      <c r="G340" s="165"/>
      <c r="H340" s="165"/>
      <c r="I340" s="165"/>
      <c r="J340" s="165"/>
      <c r="K340" s="165"/>
      <c r="L340" s="165"/>
      <c r="M340" s="187"/>
      <c r="N340" s="169"/>
      <c r="O340" s="26"/>
      <c r="P340" s="35"/>
      <c r="Q340" s="35"/>
      <c r="R340" s="35"/>
      <c r="S340" s="48"/>
      <c r="T340" s="35"/>
    </row>
    <row r="341" spans="1:20" s="27" customFormat="1" ht="17.25" customHeight="1" x14ac:dyDescent="0.25">
      <c r="A341" s="166"/>
      <c r="B341" s="175"/>
      <c r="C341" s="199" t="s">
        <v>280</v>
      </c>
      <c r="D341" s="165"/>
      <c r="E341" s="165"/>
      <c r="F341" s="165"/>
      <c r="G341" s="165"/>
      <c r="H341" s="165"/>
      <c r="I341" s="165"/>
      <c r="J341" s="165"/>
      <c r="K341" s="165"/>
      <c r="L341" s="165"/>
      <c r="M341" s="165"/>
      <c r="N341" s="169"/>
      <c r="O341" s="26"/>
      <c r="P341" s="35"/>
      <c r="Q341" s="35"/>
      <c r="R341" s="35"/>
      <c r="S341" s="48"/>
      <c r="T341" s="35"/>
    </row>
    <row r="342" spans="1:20" s="27" customFormat="1" ht="132" customHeight="1" x14ac:dyDescent="0.25">
      <c r="A342" s="166"/>
      <c r="B342" s="175"/>
      <c r="C342" s="449" t="s">
        <v>283</v>
      </c>
      <c r="D342" s="449"/>
      <c r="E342" s="449"/>
      <c r="F342" s="449"/>
      <c r="G342" s="449"/>
      <c r="H342" s="449"/>
      <c r="I342" s="449"/>
      <c r="J342" s="449"/>
      <c r="K342" s="449"/>
      <c r="L342" s="449"/>
      <c r="M342" s="165"/>
      <c r="N342" s="169"/>
      <c r="O342" s="26"/>
      <c r="P342" s="35"/>
      <c r="Q342" s="35"/>
      <c r="R342" s="35"/>
      <c r="S342" s="48"/>
      <c r="T342" s="35"/>
    </row>
    <row r="343" spans="1:20" s="27" customFormat="1" ht="110.5" customHeight="1" x14ac:dyDescent="0.25">
      <c r="A343" s="166"/>
      <c r="B343" s="175"/>
      <c r="C343" s="405" t="s">
        <v>281</v>
      </c>
      <c r="D343" s="405"/>
      <c r="E343" s="405"/>
      <c r="F343" s="405"/>
      <c r="G343" s="405"/>
      <c r="H343" s="405"/>
      <c r="I343" s="405"/>
      <c r="J343" s="405"/>
      <c r="K343" s="405"/>
      <c r="L343" s="405"/>
      <c r="M343" s="165"/>
      <c r="N343" s="169"/>
      <c r="O343" s="26"/>
      <c r="P343" s="35"/>
      <c r="Q343" s="35"/>
      <c r="R343" s="35"/>
      <c r="S343" s="48"/>
      <c r="T343" s="35"/>
    </row>
    <row r="344" spans="1:20" s="27" customFormat="1" ht="20.149999999999999" customHeight="1" x14ac:dyDescent="0.25">
      <c r="A344" s="166"/>
      <c r="B344" s="175"/>
      <c r="C344" s="467"/>
      <c r="D344" s="468"/>
      <c r="E344" s="468"/>
      <c r="F344" s="468"/>
      <c r="G344" s="468"/>
      <c r="H344" s="468"/>
      <c r="I344" s="468"/>
      <c r="J344" s="468"/>
      <c r="K344" s="468"/>
      <c r="L344" s="469"/>
      <c r="M344" s="187"/>
      <c r="N344" s="169"/>
      <c r="O344" s="26"/>
      <c r="P344" s="35"/>
      <c r="Q344" s="35"/>
      <c r="R344" s="35"/>
      <c r="S344" s="48"/>
      <c r="T344" s="35"/>
    </row>
    <row r="345" spans="1:20" s="27" customFormat="1" ht="20.149999999999999" customHeight="1" x14ac:dyDescent="0.25">
      <c r="A345" s="166"/>
      <c r="B345" s="175"/>
      <c r="C345" s="470"/>
      <c r="D345" s="471"/>
      <c r="E345" s="471"/>
      <c r="F345" s="471"/>
      <c r="G345" s="471"/>
      <c r="H345" s="471"/>
      <c r="I345" s="471"/>
      <c r="J345" s="471"/>
      <c r="K345" s="471"/>
      <c r="L345" s="472"/>
      <c r="M345" s="187"/>
      <c r="N345" s="169"/>
      <c r="O345" s="26"/>
      <c r="P345" s="35"/>
      <c r="Q345" s="35"/>
      <c r="R345" s="35"/>
      <c r="S345" s="48"/>
      <c r="T345" s="35"/>
    </row>
    <row r="346" spans="1:20" s="27" customFormat="1" ht="20.149999999999999" customHeight="1" x14ac:dyDescent="0.25">
      <c r="A346" s="166"/>
      <c r="B346" s="175"/>
      <c r="C346" s="470"/>
      <c r="D346" s="471"/>
      <c r="E346" s="471"/>
      <c r="F346" s="471"/>
      <c r="G346" s="471"/>
      <c r="H346" s="471"/>
      <c r="I346" s="471"/>
      <c r="J346" s="471"/>
      <c r="K346" s="471"/>
      <c r="L346" s="472"/>
      <c r="M346" s="187"/>
      <c r="N346" s="169"/>
      <c r="O346" s="26"/>
      <c r="P346" s="35"/>
      <c r="Q346" s="35"/>
      <c r="R346" s="35"/>
      <c r="S346" s="48"/>
      <c r="T346" s="35"/>
    </row>
    <row r="347" spans="1:20" s="27" customFormat="1" ht="20.149999999999999" customHeight="1" x14ac:dyDescent="0.25">
      <c r="A347" s="166"/>
      <c r="B347" s="175"/>
      <c r="C347" s="470"/>
      <c r="D347" s="471"/>
      <c r="E347" s="471"/>
      <c r="F347" s="471"/>
      <c r="G347" s="471"/>
      <c r="H347" s="471"/>
      <c r="I347" s="471"/>
      <c r="J347" s="471"/>
      <c r="K347" s="471"/>
      <c r="L347" s="472"/>
      <c r="M347" s="187"/>
      <c r="N347" s="169"/>
      <c r="O347" s="26"/>
      <c r="P347" s="35"/>
      <c r="Q347" s="35"/>
      <c r="R347" s="35"/>
      <c r="S347" s="48"/>
      <c r="T347" s="35"/>
    </row>
    <row r="348" spans="1:20" s="27" customFormat="1" ht="20.149999999999999" customHeight="1" x14ac:dyDescent="0.25">
      <c r="A348" s="166"/>
      <c r="B348" s="175"/>
      <c r="C348" s="470"/>
      <c r="D348" s="471"/>
      <c r="E348" s="471"/>
      <c r="F348" s="471"/>
      <c r="G348" s="471"/>
      <c r="H348" s="471"/>
      <c r="I348" s="471"/>
      <c r="J348" s="471"/>
      <c r="K348" s="471"/>
      <c r="L348" s="472"/>
      <c r="M348" s="187"/>
      <c r="N348" s="169"/>
      <c r="O348" s="26"/>
      <c r="P348" s="35"/>
      <c r="Q348" s="35"/>
      <c r="R348" s="35"/>
      <c r="S348" s="48"/>
      <c r="T348" s="35"/>
    </row>
    <row r="349" spans="1:20" s="27" customFormat="1" ht="20.149999999999999" customHeight="1" x14ac:dyDescent="0.25">
      <c r="A349" s="166"/>
      <c r="B349" s="175"/>
      <c r="C349" s="470"/>
      <c r="D349" s="471"/>
      <c r="E349" s="471"/>
      <c r="F349" s="471"/>
      <c r="G349" s="471"/>
      <c r="H349" s="471"/>
      <c r="I349" s="471"/>
      <c r="J349" s="471"/>
      <c r="K349" s="471"/>
      <c r="L349" s="472"/>
      <c r="M349" s="187"/>
      <c r="N349" s="169"/>
      <c r="O349" s="26"/>
      <c r="P349" s="35"/>
      <c r="Q349" s="35"/>
      <c r="R349" s="35"/>
      <c r="S349" s="48"/>
      <c r="T349" s="35"/>
    </row>
    <row r="350" spans="1:20" s="27" customFormat="1" ht="20.149999999999999" customHeight="1" x14ac:dyDescent="0.25">
      <c r="A350" s="166"/>
      <c r="B350" s="175"/>
      <c r="C350" s="470"/>
      <c r="D350" s="471"/>
      <c r="E350" s="471"/>
      <c r="F350" s="471"/>
      <c r="G350" s="471"/>
      <c r="H350" s="471"/>
      <c r="I350" s="471"/>
      <c r="J350" s="471"/>
      <c r="K350" s="471"/>
      <c r="L350" s="472"/>
      <c r="M350" s="187"/>
      <c r="N350" s="169"/>
      <c r="O350" s="26"/>
      <c r="P350" s="35"/>
      <c r="Q350" s="35"/>
      <c r="R350" s="35"/>
      <c r="S350" s="48"/>
      <c r="T350" s="35"/>
    </row>
    <row r="351" spans="1:20" s="27" customFormat="1" ht="20.149999999999999" customHeight="1" x14ac:dyDescent="0.25">
      <c r="A351" s="166"/>
      <c r="B351" s="175"/>
      <c r="C351" s="470"/>
      <c r="D351" s="471"/>
      <c r="E351" s="471"/>
      <c r="F351" s="471"/>
      <c r="G351" s="471"/>
      <c r="H351" s="471"/>
      <c r="I351" s="471"/>
      <c r="J351" s="471"/>
      <c r="K351" s="471"/>
      <c r="L351" s="472"/>
      <c r="M351" s="187"/>
      <c r="N351" s="169"/>
      <c r="O351" s="26"/>
      <c r="P351" s="35"/>
      <c r="Q351" s="35"/>
      <c r="R351" s="35"/>
      <c r="S351" s="48"/>
      <c r="T351" s="35"/>
    </row>
    <row r="352" spans="1:20" s="27" customFormat="1" ht="20.149999999999999" customHeight="1" x14ac:dyDescent="0.25">
      <c r="A352" s="166"/>
      <c r="B352" s="175"/>
      <c r="C352" s="470"/>
      <c r="D352" s="471"/>
      <c r="E352" s="471"/>
      <c r="F352" s="471"/>
      <c r="G352" s="471"/>
      <c r="H352" s="471"/>
      <c r="I352" s="471"/>
      <c r="J352" s="471"/>
      <c r="K352" s="471"/>
      <c r="L352" s="472"/>
      <c r="M352" s="187"/>
      <c r="N352" s="169"/>
      <c r="O352" s="26"/>
      <c r="P352" s="35"/>
      <c r="Q352" s="35"/>
      <c r="R352" s="35"/>
      <c r="S352" s="48"/>
      <c r="T352" s="35"/>
    </row>
    <row r="353" spans="1:20" s="27" customFormat="1" ht="20.149999999999999" customHeight="1" x14ac:dyDescent="0.25">
      <c r="A353" s="166"/>
      <c r="B353" s="175"/>
      <c r="C353" s="470"/>
      <c r="D353" s="471"/>
      <c r="E353" s="471"/>
      <c r="F353" s="471"/>
      <c r="G353" s="471"/>
      <c r="H353" s="471"/>
      <c r="I353" s="471"/>
      <c r="J353" s="471"/>
      <c r="K353" s="471"/>
      <c r="L353" s="472"/>
      <c r="M353" s="187"/>
      <c r="N353" s="169"/>
      <c r="O353" s="26"/>
      <c r="P353" s="35"/>
      <c r="Q353" s="35"/>
      <c r="R353" s="35"/>
      <c r="S353" s="48"/>
      <c r="T353" s="35"/>
    </row>
    <row r="354" spans="1:20" s="27" customFormat="1" ht="20.149999999999999" customHeight="1" x14ac:dyDescent="0.25">
      <c r="A354" s="166"/>
      <c r="B354" s="175"/>
      <c r="C354" s="470"/>
      <c r="D354" s="471"/>
      <c r="E354" s="471"/>
      <c r="F354" s="471"/>
      <c r="G354" s="471"/>
      <c r="H354" s="471"/>
      <c r="I354" s="471"/>
      <c r="J354" s="471"/>
      <c r="K354" s="471"/>
      <c r="L354" s="472"/>
      <c r="M354" s="187"/>
      <c r="N354" s="169"/>
      <c r="O354" s="26"/>
      <c r="P354" s="35"/>
      <c r="Q354" s="35"/>
      <c r="R354" s="35"/>
      <c r="S354" s="48"/>
      <c r="T354" s="35"/>
    </row>
    <row r="355" spans="1:20" s="27" customFormat="1" ht="20.149999999999999" customHeight="1" x14ac:dyDescent="0.25">
      <c r="A355" s="166"/>
      <c r="B355" s="175"/>
      <c r="C355" s="470"/>
      <c r="D355" s="471"/>
      <c r="E355" s="471"/>
      <c r="F355" s="471"/>
      <c r="G355" s="471"/>
      <c r="H355" s="471"/>
      <c r="I355" s="471"/>
      <c r="J355" s="471"/>
      <c r="K355" s="471"/>
      <c r="L355" s="472"/>
      <c r="M355" s="187"/>
      <c r="N355" s="169"/>
      <c r="O355" s="26"/>
      <c r="P355" s="35"/>
      <c r="Q355" s="35"/>
      <c r="R355" s="35"/>
      <c r="S355" s="48"/>
      <c r="T355" s="35"/>
    </row>
    <row r="356" spans="1:20" s="27" customFormat="1" ht="20.149999999999999" customHeight="1" x14ac:dyDescent="0.25">
      <c r="A356" s="166"/>
      <c r="B356" s="175"/>
      <c r="C356" s="470"/>
      <c r="D356" s="471"/>
      <c r="E356" s="471"/>
      <c r="F356" s="471"/>
      <c r="G356" s="471"/>
      <c r="H356" s="471"/>
      <c r="I356" s="471"/>
      <c r="J356" s="471"/>
      <c r="K356" s="471"/>
      <c r="L356" s="472"/>
      <c r="M356" s="187"/>
      <c r="N356" s="169"/>
      <c r="O356" s="26"/>
      <c r="P356" s="35"/>
      <c r="Q356" s="35"/>
      <c r="R356" s="35"/>
      <c r="S356" s="48"/>
      <c r="T356" s="35"/>
    </row>
    <row r="357" spans="1:20" s="27" customFormat="1" ht="18" customHeight="1" x14ac:dyDescent="0.25">
      <c r="A357" s="166"/>
      <c r="B357" s="175"/>
      <c r="C357" s="385"/>
      <c r="D357" s="385"/>
      <c r="E357" s="385"/>
      <c r="F357" s="385"/>
      <c r="G357" s="385"/>
      <c r="H357" s="385"/>
      <c r="I357" s="385"/>
      <c r="J357" s="385"/>
      <c r="K357" s="385"/>
      <c r="L357" s="385"/>
      <c r="M357" s="187"/>
      <c r="N357" s="169"/>
      <c r="O357" s="26"/>
      <c r="P357" s="35"/>
      <c r="Q357" s="35"/>
      <c r="R357" s="35"/>
      <c r="S357" s="48"/>
      <c r="T357" s="35"/>
    </row>
    <row r="358" spans="1:20" s="27" customFormat="1" ht="20" x14ac:dyDescent="0.25">
      <c r="A358" s="166"/>
      <c r="B358" s="175"/>
      <c r="C358" s="386"/>
      <c r="D358" s="386"/>
      <c r="E358" s="386"/>
      <c r="F358" s="386"/>
      <c r="G358" s="386"/>
      <c r="H358" s="386"/>
      <c r="I358" s="386"/>
      <c r="J358" s="386"/>
      <c r="K358" s="386"/>
      <c r="L358" s="386"/>
      <c r="M358" s="187"/>
      <c r="N358" s="169"/>
      <c r="O358" s="26"/>
      <c r="P358" s="35"/>
      <c r="Q358" s="35"/>
      <c r="R358" s="35"/>
      <c r="S358" s="48"/>
      <c r="T358" s="35"/>
    </row>
    <row r="359" spans="1:20" s="27" customFormat="1" ht="20" x14ac:dyDescent="0.25">
      <c r="A359" s="166"/>
      <c r="B359" s="175"/>
      <c r="C359" s="386"/>
      <c r="D359" s="386"/>
      <c r="E359" s="386"/>
      <c r="F359" s="386"/>
      <c r="G359" s="386"/>
      <c r="H359" s="386"/>
      <c r="I359" s="386"/>
      <c r="J359" s="386"/>
      <c r="K359" s="386"/>
      <c r="L359" s="386"/>
      <c r="M359" s="187"/>
      <c r="N359" s="169"/>
      <c r="O359" s="26"/>
      <c r="P359" s="35"/>
      <c r="Q359" s="35"/>
      <c r="R359" s="35"/>
      <c r="S359" s="48"/>
      <c r="T359" s="35"/>
    </row>
    <row r="360" spans="1:20" s="27" customFormat="1" ht="20.149999999999999" customHeight="1" x14ac:dyDescent="0.25">
      <c r="A360" s="166"/>
      <c r="B360" s="175"/>
      <c r="C360" s="386"/>
      <c r="D360" s="386"/>
      <c r="E360" s="386"/>
      <c r="F360" s="386"/>
      <c r="G360" s="386"/>
      <c r="H360" s="386"/>
      <c r="I360" s="386"/>
      <c r="J360" s="386"/>
      <c r="K360" s="386"/>
      <c r="L360" s="386"/>
      <c r="M360" s="187"/>
      <c r="N360" s="169"/>
      <c r="O360" s="26"/>
      <c r="P360" s="35"/>
      <c r="Q360" s="35"/>
      <c r="R360" s="35"/>
      <c r="S360" s="48"/>
      <c r="T360" s="35"/>
    </row>
    <row r="361" spans="1:20" s="27" customFormat="1" ht="20.149999999999999" customHeight="1" x14ac:dyDescent="0.25">
      <c r="A361" s="166"/>
      <c r="B361" s="175"/>
      <c r="C361" s="386"/>
      <c r="D361" s="386"/>
      <c r="E361" s="386"/>
      <c r="F361" s="386"/>
      <c r="G361" s="386"/>
      <c r="H361" s="386"/>
      <c r="I361" s="386"/>
      <c r="J361" s="386"/>
      <c r="K361" s="386"/>
      <c r="L361" s="386"/>
      <c r="M361" s="187"/>
      <c r="N361" s="169"/>
      <c r="O361" s="26"/>
      <c r="P361" s="35"/>
      <c r="Q361" s="35"/>
      <c r="R361" s="35"/>
      <c r="S361" s="48"/>
      <c r="T361" s="35"/>
    </row>
    <row r="362" spans="1:20" s="27" customFormat="1" ht="17.25" customHeight="1" x14ac:dyDescent="0.25">
      <c r="A362" s="166"/>
      <c r="B362" s="175"/>
      <c r="C362" s="386"/>
      <c r="D362" s="386"/>
      <c r="E362" s="386"/>
      <c r="F362" s="386"/>
      <c r="G362" s="386"/>
      <c r="H362" s="386"/>
      <c r="I362" s="386"/>
      <c r="J362" s="386"/>
      <c r="K362" s="386"/>
      <c r="L362" s="386"/>
      <c r="M362" s="187"/>
      <c r="N362" s="169"/>
      <c r="O362" s="26"/>
      <c r="P362" s="35"/>
      <c r="Q362" s="35"/>
      <c r="R362" s="35"/>
      <c r="S362" s="48"/>
      <c r="T362" s="35"/>
    </row>
    <row r="363" spans="1:20" s="27" customFormat="1" ht="17.25" customHeight="1" x14ac:dyDescent="0.25">
      <c r="A363" s="166"/>
      <c r="B363" s="175"/>
      <c r="C363" s="386"/>
      <c r="D363" s="386"/>
      <c r="E363" s="386"/>
      <c r="F363" s="386"/>
      <c r="G363" s="386"/>
      <c r="H363" s="386"/>
      <c r="I363" s="386"/>
      <c r="J363" s="386"/>
      <c r="K363" s="386"/>
      <c r="L363" s="386"/>
      <c r="M363" s="187"/>
      <c r="N363" s="169"/>
      <c r="O363" s="26"/>
      <c r="P363" s="35"/>
      <c r="Q363" s="35"/>
      <c r="R363" s="35"/>
      <c r="S363" s="48"/>
      <c r="T363" s="35"/>
    </row>
    <row r="364" spans="1:20" s="27" customFormat="1" ht="20.149999999999999" customHeight="1" x14ac:dyDescent="0.25">
      <c r="A364" s="166"/>
      <c r="B364" s="175"/>
      <c r="C364" s="186"/>
      <c r="D364" s="165"/>
      <c r="E364" s="165"/>
      <c r="F364" s="165"/>
      <c r="G364" s="165"/>
      <c r="H364" s="165"/>
      <c r="I364" s="165"/>
      <c r="J364" s="165"/>
      <c r="K364" s="165"/>
      <c r="L364" s="165"/>
      <c r="M364" s="165"/>
      <c r="N364" s="169"/>
      <c r="O364" s="26"/>
      <c r="P364" s="35"/>
      <c r="Q364" s="35"/>
      <c r="R364" s="35"/>
      <c r="S364" s="48"/>
      <c r="T364" s="35"/>
    </row>
    <row r="365" spans="1:20" s="27" customFormat="1" ht="20.149999999999999" customHeight="1" x14ac:dyDescent="0.25">
      <c r="A365" s="166"/>
      <c r="B365" s="165"/>
      <c r="C365" s="165"/>
      <c r="D365" s="165"/>
      <c r="E365" s="165"/>
      <c r="F365" s="165"/>
      <c r="G365" s="165"/>
      <c r="H365" s="165"/>
      <c r="I365" s="165"/>
      <c r="J365" s="165"/>
      <c r="K365" s="165"/>
      <c r="L365" s="165"/>
      <c r="M365" s="165"/>
      <c r="N365" s="169"/>
      <c r="O365" s="26"/>
      <c r="P365" s="35"/>
      <c r="Q365" s="35"/>
      <c r="R365" s="35"/>
      <c r="S365" s="48"/>
      <c r="T365" s="35"/>
    </row>
    <row r="366" spans="1:20" s="27" customFormat="1" ht="20" x14ac:dyDescent="0.25">
      <c r="A366" s="166"/>
      <c r="B366" s="175">
        <v>14</v>
      </c>
      <c r="C366" s="175" t="s">
        <v>417</v>
      </c>
      <c r="D366" s="165"/>
      <c r="E366" s="165"/>
      <c r="F366" s="165"/>
      <c r="G366" s="165"/>
      <c r="H366" s="165"/>
      <c r="I366" s="165"/>
      <c r="J366" s="165"/>
      <c r="K366" s="165"/>
      <c r="L366" s="165"/>
      <c r="M366" s="165"/>
      <c r="N366" s="169"/>
      <c r="O366" s="26"/>
      <c r="P366" s="35"/>
      <c r="Q366" s="35"/>
      <c r="R366" s="35"/>
      <c r="S366" s="48"/>
      <c r="T366" s="35"/>
    </row>
    <row r="367" spans="1:20" s="27" customFormat="1" ht="13.5" customHeight="1" x14ac:dyDescent="0.25">
      <c r="A367" s="166"/>
      <c r="B367" s="175"/>
      <c r="C367" s="175"/>
      <c r="D367" s="165"/>
      <c r="E367" s="165"/>
      <c r="F367" s="165"/>
      <c r="G367" s="165"/>
      <c r="H367" s="165"/>
      <c r="I367" s="165"/>
      <c r="J367" s="165"/>
      <c r="K367" s="165"/>
      <c r="L367" s="165"/>
      <c r="M367" s="165"/>
      <c r="N367" s="169"/>
      <c r="O367" s="26"/>
      <c r="P367" s="35"/>
      <c r="Q367" s="35"/>
      <c r="R367" s="35"/>
      <c r="S367" s="48"/>
      <c r="T367" s="35"/>
    </row>
    <row r="368" spans="1:20" s="27" customFormat="1" ht="20" x14ac:dyDescent="0.25">
      <c r="A368" s="166"/>
      <c r="B368" s="175"/>
      <c r="C368" s="397" t="s">
        <v>269</v>
      </c>
      <c r="D368" s="391"/>
      <c r="E368" s="391"/>
      <c r="F368" s="391"/>
      <c r="G368" s="391"/>
      <c r="H368" s="391"/>
      <c r="I368" s="165"/>
      <c r="J368" s="165"/>
      <c r="K368" s="165"/>
      <c r="L368" s="165"/>
      <c r="M368" s="165"/>
      <c r="N368" s="169"/>
      <c r="O368" s="26"/>
      <c r="P368" s="35"/>
      <c r="Q368" s="35"/>
      <c r="R368" s="35"/>
      <c r="S368" s="48"/>
      <c r="T368" s="35"/>
    </row>
    <row r="369" spans="1:20" s="27" customFormat="1" ht="14.25" customHeight="1" x14ac:dyDescent="0.25">
      <c r="A369" s="166"/>
      <c r="B369" s="175"/>
      <c r="C369" s="175"/>
      <c r="D369" s="165"/>
      <c r="E369" s="165"/>
      <c r="F369" s="165"/>
      <c r="G369" s="165"/>
      <c r="H369" s="165"/>
      <c r="I369" s="165"/>
      <c r="J369" s="165"/>
      <c r="K369" s="165"/>
      <c r="L369" s="165"/>
      <c r="M369" s="165"/>
      <c r="N369" s="169"/>
      <c r="O369" s="26"/>
      <c r="P369" s="35"/>
      <c r="Q369" s="35"/>
      <c r="R369" s="35"/>
      <c r="S369" s="48"/>
      <c r="T369" s="35"/>
    </row>
    <row r="370" spans="1:20" s="27" customFormat="1" ht="20" x14ac:dyDescent="0.25">
      <c r="A370" s="166"/>
      <c r="B370" s="175"/>
      <c r="C370" s="175"/>
      <c r="D370" s="392">
        <v>2021</v>
      </c>
      <c r="E370" s="393"/>
      <c r="F370" s="392">
        <v>2022</v>
      </c>
      <c r="G370" s="393"/>
      <c r="H370" s="392"/>
      <c r="I370" s="393"/>
      <c r="J370" s="392"/>
      <c r="K370" s="393"/>
      <c r="L370" s="392" t="s">
        <v>14</v>
      </c>
      <c r="M370" s="393"/>
      <c r="N370" s="169"/>
      <c r="O370" s="26"/>
      <c r="P370" s="35"/>
      <c r="Q370" s="35"/>
      <c r="R370" s="35"/>
      <c r="S370" s="48"/>
      <c r="T370" s="35"/>
    </row>
    <row r="371" spans="1:20" s="27" customFormat="1" ht="15.75" customHeight="1" x14ac:dyDescent="0.25">
      <c r="A371" s="166"/>
      <c r="B371" s="175"/>
      <c r="C371" s="175"/>
      <c r="D371" s="474" t="s">
        <v>43</v>
      </c>
      <c r="E371" s="401"/>
      <c r="F371" s="474" t="s">
        <v>45</v>
      </c>
      <c r="G371" s="401"/>
      <c r="H371" s="474"/>
      <c r="I371" s="401"/>
      <c r="J371" s="474"/>
      <c r="K371" s="401"/>
      <c r="L371" s="400"/>
      <c r="M371" s="401"/>
      <c r="N371" s="169"/>
      <c r="O371" s="26"/>
      <c r="P371" s="35"/>
      <c r="Q371" s="35"/>
      <c r="R371" s="35"/>
      <c r="S371" s="48"/>
      <c r="T371" s="35"/>
    </row>
    <row r="372" spans="1:20" s="27" customFormat="1" ht="20.149999999999999" customHeight="1" x14ac:dyDescent="0.25">
      <c r="A372" s="166"/>
      <c r="B372" s="523" t="s">
        <v>121</v>
      </c>
      <c r="C372" s="524"/>
      <c r="D372" s="205" t="s">
        <v>28</v>
      </c>
      <c r="E372" s="205" t="s">
        <v>29</v>
      </c>
      <c r="F372" s="205" t="s">
        <v>28</v>
      </c>
      <c r="G372" s="205" t="s">
        <v>29</v>
      </c>
      <c r="H372" s="205" t="s">
        <v>28</v>
      </c>
      <c r="I372" s="205" t="s">
        <v>29</v>
      </c>
      <c r="J372" s="205" t="s">
        <v>28</v>
      </c>
      <c r="K372" s="205" t="s">
        <v>29</v>
      </c>
      <c r="L372" s="205" t="s">
        <v>28</v>
      </c>
      <c r="M372" s="205" t="s">
        <v>29</v>
      </c>
      <c r="N372" s="169"/>
      <c r="O372" s="26"/>
      <c r="P372" s="35"/>
      <c r="Q372" s="35"/>
      <c r="R372" s="35"/>
      <c r="S372" s="48"/>
      <c r="T372" s="35"/>
    </row>
    <row r="373" spans="1:20" s="27" customFormat="1" ht="20.149999999999999" customHeight="1" x14ac:dyDescent="0.25">
      <c r="A373" s="166"/>
      <c r="B373" s="525"/>
      <c r="C373" s="526"/>
      <c r="D373" s="30"/>
      <c r="E373" s="30"/>
      <c r="F373" s="30"/>
      <c r="G373" s="30"/>
      <c r="H373" s="25"/>
      <c r="I373" s="25"/>
      <c r="J373" s="25"/>
      <c r="K373" s="25"/>
      <c r="L373" s="25">
        <f>D373+F373+H373+J373</f>
        <v>0</v>
      </c>
      <c r="M373" s="25">
        <f>E373+G373+I373+K373</f>
        <v>0</v>
      </c>
      <c r="N373" s="169"/>
      <c r="O373" s="26"/>
      <c r="P373" s="35"/>
      <c r="Q373" s="35"/>
      <c r="R373" s="35"/>
      <c r="S373" s="48"/>
      <c r="T373" s="35"/>
    </row>
    <row r="374" spans="1:20" s="27" customFormat="1" ht="17.25" customHeight="1" x14ac:dyDescent="0.25">
      <c r="A374" s="166"/>
      <c r="B374" s="175"/>
      <c r="C374" s="196"/>
      <c r="D374" s="196"/>
      <c r="E374" s="196"/>
      <c r="F374" s="196"/>
      <c r="G374" s="196"/>
      <c r="H374" s="196"/>
      <c r="I374" s="196"/>
      <c r="J374" s="196"/>
      <c r="K374" s="196"/>
      <c r="L374" s="196"/>
      <c r="M374" s="196"/>
      <c r="N374" s="169"/>
      <c r="O374" s="26"/>
      <c r="P374" s="35"/>
      <c r="Q374" s="35"/>
      <c r="R374" s="35"/>
      <c r="S374" s="48"/>
      <c r="T374" s="35"/>
    </row>
    <row r="375" spans="1:20" s="27" customFormat="1" ht="33" customHeight="1" x14ac:dyDescent="0.25">
      <c r="A375" s="166"/>
      <c r="B375" s="517" t="s">
        <v>270</v>
      </c>
      <c r="C375" s="518"/>
      <c r="D375" s="518"/>
      <c r="E375" s="518"/>
      <c r="F375" s="518"/>
      <c r="G375" s="518"/>
      <c r="H375" s="518"/>
      <c r="I375" s="520"/>
      <c r="J375" s="519" t="s">
        <v>116</v>
      </c>
      <c r="K375" s="516"/>
      <c r="L375" s="521">
        <f>L373+M373</f>
        <v>0</v>
      </c>
      <c r="M375" s="522"/>
      <c r="N375" s="169"/>
      <c r="O375" s="26"/>
      <c r="P375" s="35"/>
      <c r="Q375" s="35"/>
      <c r="R375" s="35"/>
      <c r="S375" s="48"/>
      <c r="T375" s="35"/>
    </row>
    <row r="376" spans="1:20" s="27" customFormat="1" ht="27" customHeight="1" x14ac:dyDescent="0.25">
      <c r="A376" s="166"/>
      <c r="B376" s="175"/>
      <c r="C376" s="196"/>
      <c r="D376" s="196"/>
      <c r="E376" s="196"/>
      <c r="F376" s="196"/>
      <c r="G376" s="196"/>
      <c r="H376" s="196"/>
      <c r="I376" s="196"/>
      <c r="J376" s="196"/>
      <c r="K376" s="196"/>
      <c r="L376" s="196"/>
      <c r="M376" s="196"/>
      <c r="N376" s="169"/>
      <c r="O376" s="26"/>
      <c r="P376" s="35"/>
      <c r="Q376" s="35"/>
      <c r="R376" s="35"/>
      <c r="S376" s="48"/>
      <c r="T376" s="35"/>
    </row>
    <row r="377" spans="1:20" s="27" customFormat="1" ht="33.75" customHeight="1" x14ac:dyDescent="0.25">
      <c r="A377" s="166"/>
      <c r="B377" s="165"/>
      <c r="C377" s="398" t="s">
        <v>418</v>
      </c>
      <c r="D377" s="399"/>
      <c r="E377" s="399"/>
      <c r="F377" s="399"/>
      <c r="G377" s="399"/>
      <c r="H377" s="399"/>
      <c r="I377" s="399"/>
      <c r="J377" s="399"/>
      <c r="K377" s="399"/>
      <c r="L377" s="399"/>
      <c r="M377" s="187"/>
      <c r="N377" s="169"/>
      <c r="O377" s="26"/>
      <c r="P377" s="35"/>
      <c r="Q377" s="35"/>
      <c r="R377" s="35"/>
      <c r="S377" s="48"/>
      <c r="T377" s="35"/>
    </row>
    <row r="378" spans="1:20" s="27" customFormat="1" ht="20.149999999999999" customHeight="1" x14ac:dyDescent="0.25">
      <c r="A378" s="166"/>
      <c r="B378" s="175"/>
      <c r="C378" s="467"/>
      <c r="D378" s="468"/>
      <c r="E378" s="468"/>
      <c r="F378" s="468"/>
      <c r="G378" s="468"/>
      <c r="H378" s="468"/>
      <c r="I378" s="468"/>
      <c r="J378" s="468"/>
      <c r="K378" s="468"/>
      <c r="L378" s="469"/>
      <c r="M378" s="187"/>
      <c r="N378" s="169"/>
      <c r="O378" s="26"/>
      <c r="P378" s="35"/>
      <c r="Q378" s="35"/>
      <c r="R378" s="35"/>
      <c r="S378" s="48"/>
      <c r="T378" s="35"/>
    </row>
    <row r="379" spans="1:20" s="27" customFormat="1" ht="20.149999999999999" customHeight="1" x14ac:dyDescent="0.25">
      <c r="A379" s="166"/>
      <c r="B379" s="175"/>
      <c r="C379" s="470"/>
      <c r="D379" s="471"/>
      <c r="E379" s="471"/>
      <c r="F379" s="471"/>
      <c r="G379" s="471"/>
      <c r="H379" s="471"/>
      <c r="I379" s="471"/>
      <c r="J379" s="471"/>
      <c r="K379" s="471"/>
      <c r="L379" s="472"/>
      <c r="M379" s="187"/>
      <c r="N379" s="169"/>
      <c r="O379" s="26"/>
      <c r="P379" s="35"/>
      <c r="Q379" s="35"/>
      <c r="R379" s="35"/>
      <c r="S379" s="48"/>
      <c r="T379" s="35"/>
    </row>
    <row r="380" spans="1:20" s="27" customFormat="1" ht="20.149999999999999" customHeight="1" x14ac:dyDescent="0.25">
      <c r="A380" s="166"/>
      <c r="B380" s="175"/>
      <c r="C380" s="470"/>
      <c r="D380" s="471"/>
      <c r="E380" s="471"/>
      <c r="F380" s="471"/>
      <c r="G380" s="471"/>
      <c r="H380" s="471"/>
      <c r="I380" s="471"/>
      <c r="J380" s="471"/>
      <c r="K380" s="471"/>
      <c r="L380" s="472"/>
      <c r="M380" s="187"/>
      <c r="N380" s="169"/>
      <c r="O380" s="26"/>
      <c r="P380" s="35"/>
      <c r="Q380" s="35"/>
      <c r="R380" s="35"/>
      <c r="S380" s="48"/>
      <c r="T380" s="35"/>
    </row>
    <row r="381" spans="1:20" s="27" customFormat="1" ht="20.149999999999999" customHeight="1" x14ac:dyDescent="0.25">
      <c r="A381" s="166"/>
      <c r="B381" s="175"/>
      <c r="C381" s="470"/>
      <c r="D381" s="471"/>
      <c r="E381" s="471"/>
      <c r="F381" s="471"/>
      <c r="G381" s="471"/>
      <c r="H381" s="471"/>
      <c r="I381" s="471"/>
      <c r="J381" s="471"/>
      <c r="K381" s="471"/>
      <c r="L381" s="472"/>
      <c r="M381" s="187"/>
      <c r="N381" s="169"/>
      <c r="O381" s="26"/>
      <c r="P381" s="35"/>
      <c r="Q381" s="35"/>
      <c r="R381" s="35"/>
      <c r="S381" s="48"/>
      <c r="T381" s="35"/>
    </row>
    <row r="382" spans="1:20" s="27" customFormat="1" ht="20.149999999999999" customHeight="1" x14ac:dyDescent="0.25">
      <c r="A382" s="166"/>
      <c r="B382" s="175"/>
      <c r="C382" s="470"/>
      <c r="D382" s="471"/>
      <c r="E382" s="471"/>
      <c r="F382" s="471"/>
      <c r="G382" s="471"/>
      <c r="H382" s="471"/>
      <c r="I382" s="471"/>
      <c r="J382" s="471"/>
      <c r="K382" s="471"/>
      <c r="L382" s="472"/>
      <c r="M382" s="187"/>
      <c r="N382" s="169"/>
      <c r="O382" s="26"/>
      <c r="P382" s="35"/>
      <c r="Q382" s="35"/>
      <c r="R382" s="35"/>
      <c r="S382" s="48"/>
      <c r="T382" s="35"/>
    </row>
    <row r="383" spans="1:20" s="27" customFormat="1" ht="20.149999999999999" customHeight="1" x14ac:dyDescent="0.25">
      <c r="A383" s="166"/>
      <c r="B383" s="175"/>
      <c r="C383" s="470"/>
      <c r="D383" s="471"/>
      <c r="E383" s="471"/>
      <c r="F383" s="471"/>
      <c r="G383" s="471"/>
      <c r="H383" s="471"/>
      <c r="I383" s="471"/>
      <c r="J383" s="471"/>
      <c r="K383" s="471"/>
      <c r="L383" s="472"/>
      <c r="M383" s="187"/>
      <c r="N383" s="169"/>
      <c r="O383" s="26"/>
      <c r="P383" s="35"/>
      <c r="Q383" s="35"/>
      <c r="R383" s="35"/>
      <c r="S383" s="48"/>
      <c r="T383" s="35"/>
    </row>
    <row r="384" spans="1:20" s="27" customFormat="1" ht="20.149999999999999" customHeight="1" x14ac:dyDescent="0.25">
      <c r="A384" s="166"/>
      <c r="B384" s="175"/>
      <c r="C384" s="470"/>
      <c r="D384" s="471"/>
      <c r="E384" s="471"/>
      <c r="F384" s="471"/>
      <c r="G384" s="471"/>
      <c r="H384" s="471"/>
      <c r="I384" s="471"/>
      <c r="J384" s="471"/>
      <c r="K384" s="471"/>
      <c r="L384" s="472"/>
      <c r="M384" s="187"/>
      <c r="N384" s="169"/>
      <c r="O384" s="26"/>
      <c r="P384" s="35"/>
      <c r="Q384" s="35"/>
      <c r="R384" s="35"/>
      <c r="S384" s="48"/>
      <c r="T384" s="35"/>
    </row>
    <row r="385" spans="1:20" s="27" customFormat="1" ht="20.149999999999999" customHeight="1" x14ac:dyDescent="0.25">
      <c r="A385" s="166"/>
      <c r="B385" s="175"/>
      <c r="C385" s="470"/>
      <c r="D385" s="471"/>
      <c r="E385" s="471"/>
      <c r="F385" s="471"/>
      <c r="G385" s="471"/>
      <c r="H385" s="471"/>
      <c r="I385" s="471"/>
      <c r="J385" s="471"/>
      <c r="K385" s="471"/>
      <c r="L385" s="472"/>
      <c r="M385" s="187"/>
      <c r="N385" s="169"/>
      <c r="O385" s="26"/>
      <c r="P385" s="35"/>
      <c r="Q385" s="35"/>
      <c r="R385" s="35"/>
      <c r="S385" s="48"/>
      <c r="T385" s="35"/>
    </row>
    <row r="386" spans="1:20" s="27" customFormat="1" ht="18" customHeight="1" x14ac:dyDescent="0.25">
      <c r="A386" s="166"/>
      <c r="B386" s="175"/>
      <c r="C386" s="385"/>
      <c r="D386" s="385"/>
      <c r="E386" s="385"/>
      <c r="F386" s="385"/>
      <c r="G386" s="385"/>
      <c r="H386" s="385"/>
      <c r="I386" s="385"/>
      <c r="J386" s="385"/>
      <c r="K386" s="385"/>
      <c r="L386" s="385"/>
      <c r="M386" s="187"/>
      <c r="N386" s="169"/>
      <c r="O386" s="26"/>
      <c r="P386" s="35"/>
      <c r="Q386" s="35"/>
      <c r="R386" s="35"/>
      <c r="S386" s="48"/>
      <c r="T386" s="35"/>
    </row>
    <row r="387" spans="1:20" s="27" customFormat="1" ht="20" x14ac:dyDescent="0.25">
      <c r="A387" s="166"/>
      <c r="B387" s="175"/>
      <c r="C387" s="386"/>
      <c r="D387" s="386"/>
      <c r="E387" s="386"/>
      <c r="F387" s="386"/>
      <c r="G387" s="386"/>
      <c r="H387" s="386"/>
      <c r="I387" s="386"/>
      <c r="J387" s="386"/>
      <c r="K387" s="386"/>
      <c r="L387" s="386"/>
      <c r="M387" s="187"/>
      <c r="N387" s="169"/>
      <c r="O387" s="26"/>
      <c r="P387" s="35"/>
      <c r="Q387" s="35"/>
      <c r="R387" s="35"/>
      <c r="S387" s="48"/>
      <c r="T387" s="35"/>
    </row>
    <row r="388" spans="1:20" s="27" customFormat="1" ht="20" x14ac:dyDescent="0.25">
      <c r="A388" s="166"/>
      <c r="B388" s="175"/>
      <c r="C388" s="386"/>
      <c r="D388" s="386"/>
      <c r="E388" s="386"/>
      <c r="F388" s="386"/>
      <c r="G388" s="386"/>
      <c r="H388" s="386"/>
      <c r="I388" s="386"/>
      <c r="J388" s="386"/>
      <c r="K388" s="386"/>
      <c r="L388" s="386"/>
      <c r="M388" s="187"/>
      <c r="N388" s="169"/>
      <c r="O388" s="26"/>
      <c r="P388" s="35"/>
      <c r="Q388" s="35"/>
      <c r="R388" s="35"/>
      <c r="S388" s="48"/>
      <c r="T388" s="35"/>
    </row>
    <row r="389" spans="1:20" s="27" customFormat="1" ht="16.5" customHeight="1" x14ac:dyDescent="0.25">
      <c r="A389" s="166"/>
      <c r="B389" s="175"/>
      <c r="C389" s="386"/>
      <c r="D389" s="386"/>
      <c r="E389" s="386"/>
      <c r="F389" s="386"/>
      <c r="G389" s="386"/>
      <c r="H389" s="386"/>
      <c r="I389" s="386"/>
      <c r="J389" s="386"/>
      <c r="K389" s="386"/>
      <c r="L389" s="386"/>
      <c r="M389" s="187"/>
      <c r="N389" s="169"/>
      <c r="O389" s="26"/>
      <c r="P389" s="35"/>
      <c r="Q389" s="35"/>
      <c r="R389" s="35"/>
      <c r="S389" s="48"/>
      <c r="T389" s="35"/>
    </row>
    <row r="390" spans="1:20" s="27" customFormat="1" ht="20.149999999999999" customHeight="1" x14ac:dyDescent="0.25">
      <c r="A390" s="166"/>
      <c r="B390" s="175"/>
      <c r="C390" s="386"/>
      <c r="D390" s="386"/>
      <c r="E390" s="386"/>
      <c r="F390" s="386"/>
      <c r="G390" s="386"/>
      <c r="H390" s="386"/>
      <c r="I390" s="386"/>
      <c r="J390" s="386"/>
      <c r="K390" s="386"/>
      <c r="L390" s="386"/>
      <c r="M390" s="187"/>
      <c r="N390" s="169"/>
      <c r="O390" s="26"/>
      <c r="P390" s="35"/>
      <c r="Q390" s="35"/>
      <c r="R390" s="35"/>
      <c r="S390" s="48"/>
      <c r="T390" s="35"/>
    </row>
    <row r="391" spans="1:20" s="27" customFormat="1" ht="20.149999999999999" customHeight="1" x14ac:dyDescent="0.25">
      <c r="A391" s="166"/>
      <c r="B391" s="175"/>
      <c r="C391" s="386"/>
      <c r="D391" s="386"/>
      <c r="E391" s="386"/>
      <c r="F391" s="386"/>
      <c r="G391" s="386"/>
      <c r="H391" s="386"/>
      <c r="I391" s="386"/>
      <c r="J391" s="386"/>
      <c r="K391" s="386"/>
      <c r="L391" s="386"/>
      <c r="M391" s="187"/>
      <c r="N391" s="169"/>
      <c r="O391" s="26"/>
      <c r="P391" s="35"/>
      <c r="Q391" s="35"/>
      <c r="R391" s="35"/>
      <c r="S391" s="48"/>
      <c r="T391" s="35"/>
    </row>
    <row r="392" spans="1:20" s="27" customFormat="1" ht="17.25" customHeight="1" x14ac:dyDescent="0.25">
      <c r="A392" s="166"/>
      <c r="B392" s="175"/>
      <c r="C392" s="386"/>
      <c r="D392" s="386"/>
      <c r="E392" s="386"/>
      <c r="F392" s="386"/>
      <c r="G392" s="386"/>
      <c r="H392" s="386"/>
      <c r="I392" s="386"/>
      <c r="J392" s="386"/>
      <c r="K392" s="386"/>
      <c r="L392" s="386"/>
      <c r="M392" s="187"/>
      <c r="N392" s="169"/>
      <c r="O392" s="26"/>
      <c r="P392" s="35"/>
      <c r="Q392" s="35"/>
      <c r="R392" s="35"/>
      <c r="S392" s="48"/>
      <c r="T392" s="35"/>
    </row>
    <row r="393" spans="1:20" s="27" customFormat="1" ht="17.25" customHeight="1" x14ac:dyDescent="0.25">
      <c r="A393" s="166"/>
      <c r="B393" s="175"/>
      <c r="C393" s="386"/>
      <c r="D393" s="386"/>
      <c r="E393" s="386"/>
      <c r="F393" s="386"/>
      <c r="G393" s="386"/>
      <c r="H393" s="386"/>
      <c r="I393" s="386"/>
      <c r="J393" s="386"/>
      <c r="K393" s="386"/>
      <c r="L393" s="386"/>
      <c r="M393" s="187"/>
      <c r="N393" s="169"/>
      <c r="O393" s="26"/>
      <c r="P393" s="35"/>
      <c r="Q393" s="35"/>
      <c r="R393" s="35"/>
      <c r="S393" s="48"/>
      <c r="T393" s="35"/>
    </row>
    <row r="394" spans="1:20" s="27" customFormat="1" ht="17.25" customHeight="1" x14ac:dyDescent="0.25">
      <c r="A394" s="166"/>
      <c r="B394" s="175"/>
      <c r="C394" s="386"/>
      <c r="D394" s="386"/>
      <c r="E394" s="386"/>
      <c r="F394" s="386"/>
      <c r="G394" s="386"/>
      <c r="H394" s="386"/>
      <c r="I394" s="386"/>
      <c r="J394" s="386"/>
      <c r="K394" s="386"/>
      <c r="L394" s="386"/>
      <c r="M394" s="187"/>
      <c r="N394" s="169"/>
      <c r="O394" s="26"/>
      <c r="P394" s="35"/>
      <c r="Q394" s="35"/>
      <c r="R394" s="35"/>
      <c r="S394" s="48"/>
      <c r="T394" s="35"/>
    </row>
    <row r="395" spans="1:20" s="27" customFormat="1" ht="20.25" customHeight="1" x14ac:dyDescent="0.25">
      <c r="A395" s="166"/>
      <c r="B395" s="206"/>
      <c r="C395" s="165"/>
      <c r="D395" s="165"/>
      <c r="E395" s="165"/>
      <c r="F395" s="165"/>
      <c r="G395" s="165"/>
      <c r="H395" s="165"/>
      <c r="I395" s="165"/>
      <c r="J395" s="187"/>
      <c r="K395" s="187"/>
      <c r="L395" s="187"/>
      <c r="M395" s="187"/>
      <c r="N395" s="169"/>
      <c r="O395" s="26"/>
      <c r="P395" s="35"/>
      <c r="Q395" s="35"/>
      <c r="R395" s="35"/>
      <c r="S395" s="48"/>
      <c r="T395" s="35"/>
    </row>
    <row r="396" spans="1:20" s="27" customFormat="1" ht="15.75" customHeight="1" x14ac:dyDescent="0.25">
      <c r="A396" s="166"/>
      <c r="B396" s="175">
        <v>15</v>
      </c>
      <c r="C396" s="397" t="s">
        <v>244</v>
      </c>
      <c r="D396" s="397"/>
      <c r="E396" s="397"/>
      <c r="F396" s="397"/>
      <c r="G396" s="397"/>
      <c r="H396" s="397"/>
      <c r="I396" s="397"/>
      <c r="J396" s="397"/>
      <c r="K396" s="397"/>
      <c r="L396" s="397"/>
      <c r="M396" s="165"/>
      <c r="N396" s="169"/>
      <c r="O396" s="26"/>
      <c r="P396" s="35"/>
      <c r="Q396" s="35"/>
      <c r="R396" s="35"/>
      <c r="S396" s="48"/>
      <c r="T396" s="35"/>
    </row>
    <row r="397" spans="1:20" s="27" customFormat="1" ht="22.5" customHeight="1" x14ac:dyDescent="0.25">
      <c r="A397" s="166"/>
      <c r="B397" s="175"/>
      <c r="C397" s="207"/>
      <c r="D397" s="207"/>
      <c r="E397" s="207"/>
      <c r="F397" s="207"/>
      <c r="G397" s="207"/>
      <c r="H397" s="207"/>
      <c r="I397" s="207"/>
      <c r="J397" s="207"/>
      <c r="K397" s="207"/>
      <c r="L397" s="207"/>
      <c r="M397" s="165"/>
      <c r="N397" s="169"/>
      <c r="O397" s="26"/>
      <c r="P397" s="35"/>
      <c r="Q397" s="35"/>
      <c r="R397" s="35"/>
      <c r="S397" s="48"/>
      <c r="T397" s="35"/>
    </row>
    <row r="398" spans="1:20" s="27" customFormat="1" ht="15.75" customHeight="1" x14ac:dyDescent="0.25">
      <c r="A398" s="166"/>
      <c r="B398" s="206"/>
      <c r="C398" s="397" t="s">
        <v>419</v>
      </c>
      <c r="D398" s="397"/>
      <c r="E398" s="397"/>
      <c r="F398" s="391"/>
      <c r="G398" s="391"/>
      <c r="H398" s="391"/>
      <c r="I398" s="391"/>
      <c r="J398" s="391"/>
      <c r="K398" s="391"/>
      <c r="L398" s="391"/>
      <c r="M398" s="391"/>
      <c r="N398" s="169"/>
      <c r="O398" s="26"/>
      <c r="P398" s="35"/>
      <c r="Q398" s="35"/>
      <c r="R398" s="35"/>
      <c r="S398" s="48"/>
      <c r="T398" s="35"/>
    </row>
    <row r="399" spans="1:20" s="27" customFormat="1" ht="25" customHeight="1" x14ac:dyDescent="0.25">
      <c r="A399" s="166"/>
      <c r="B399" s="175"/>
      <c r="C399" s="504" t="s">
        <v>432</v>
      </c>
      <c r="D399" s="504"/>
      <c r="E399" s="504"/>
      <c r="F399" s="504"/>
      <c r="G399" s="504"/>
      <c r="H399" s="504"/>
      <c r="I399" s="504"/>
      <c r="J399" s="504"/>
      <c r="K399" s="504"/>
      <c r="L399" s="207"/>
      <c r="M399" s="165"/>
      <c r="N399" s="169"/>
      <c r="O399" s="26"/>
      <c r="P399" s="35"/>
      <c r="Q399" s="35"/>
      <c r="R399" s="35"/>
      <c r="S399" s="48"/>
      <c r="T399" s="35"/>
    </row>
    <row r="400" spans="1:20" s="27" customFormat="1" ht="24" customHeight="1" x14ac:dyDescent="0.25">
      <c r="A400" s="166"/>
      <c r="B400" s="395" t="s">
        <v>434</v>
      </c>
      <c r="C400" s="396"/>
      <c r="D400" s="392">
        <v>2021</v>
      </c>
      <c r="E400" s="393"/>
      <c r="F400" s="392">
        <v>2022</v>
      </c>
      <c r="G400" s="393"/>
      <c r="H400" s="392"/>
      <c r="I400" s="393"/>
      <c r="J400" s="392"/>
      <c r="K400" s="393"/>
      <c r="L400" s="392" t="s">
        <v>14</v>
      </c>
      <c r="M400" s="393"/>
      <c r="N400" s="169"/>
      <c r="O400" s="26"/>
      <c r="P400" s="35"/>
      <c r="Q400" s="35"/>
      <c r="R400" s="35"/>
      <c r="S400" s="48"/>
      <c r="T400" s="35"/>
    </row>
    <row r="401" spans="1:20" s="27" customFormat="1" ht="24" customHeight="1" x14ac:dyDescent="0.25">
      <c r="A401" s="166"/>
      <c r="B401" s="396"/>
      <c r="C401" s="396"/>
      <c r="D401" s="474" t="s">
        <v>43</v>
      </c>
      <c r="E401" s="401"/>
      <c r="F401" s="474" t="s">
        <v>45</v>
      </c>
      <c r="G401" s="401"/>
      <c r="H401" s="474"/>
      <c r="I401" s="401"/>
      <c r="J401" s="474"/>
      <c r="K401" s="401"/>
      <c r="L401" s="400"/>
      <c r="M401" s="401"/>
      <c r="N401" s="169"/>
      <c r="O401" s="26"/>
      <c r="P401" s="35"/>
      <c r="Q401" s="35"/>
      <c r="R401" s="35"/>
      <c r="S401" s="48"/>
      <c r="T401" s="35"/>
    </row>
    <row r="402" spans="1:20" s="27" customFormat="1" ht="37.5" customHeight="1" x14ac:dyDescent="0.25">
      <c r="A402" s="166"/>
      <c r="B402" s="396"/>
      <c r="C402" s="396"/>
      <c r="D402" s="205" t="s">
        <v>28</v>
      </c>
      <c r="E402" s="205" t="s">
        <v>29</v>
      </c>
      <c r="F402" s="205" t="s">
        <v>28</v>
      </c>
      <c r="G402" s="205" t="s">
        <v>29</v>
      </c>
      <c r="H402" s="205" t="s">
        <v>28</v>
      </c>
      <c r="I402" s="205" t="s">
        <v>29</v>
      </c>
      <c r="J402" s="205" t="s">
        <v>28</v>
      </c>
      <c r="K402" s="205" t="s">
        <v>29</v>
      </c>
      <c r="L402" s="205" t="s">
        <v>28</v>
      </c>
      <c r="M402" s="205" t="s">
        <v>29</v>
      </c>
      <c r="N402" s="169"/>
      <c r="O402" s="26"/>
      <c r="P402" s="35"/>
      <c r="Q402" s="35"/>
      <c r="R402" s="35"/>
      <c r="S402" s="48"/>
      <c r="T402" s="35"/>
    </row>
    <row r="403" spans="1:20" s="27" customFormat="1" ht="37.5" customHeight="1" x14ac:dyDescent="0.25">
      <c r="A403" s="166"/>
      <c r="B403" s="396"/>
      <c r="C403" s="396"/>
      <c r="D403" s="371">
        <f>D373</f>
        <v>0</v>
      </c>
      <c r="E403" s="371">
        <f>E373</f>
        <v>0</v>
      </c>
      <c r="F403" s="371">
        <f>F373</f>
        <v>0</v>
      </c>
      <c r="G403" s="371">
        <f>G373</f>
        <v>0</v>
      </c>
      <c r="H403" s="25"/>
      <c r="I403" s="25"/>
      <c r="J403" s="25"/>
      <c r="K403" s="25"/>
      <c r="L403" s="25">
        <f>D403+F403+H403+J403</f>
        <v>0</v>
      </c>
      <c r="M403" s="25">
        <f>E403+G403+I403+K403</f>
        <v>0</v>
      </c>
      <c r="N403" s="169"/>
      <c r="O403" s="26"/>
      <c r="P403" s="35"/>
      <c r="Q403" s="35"/>
      <c r="R403" s="35"/>
      <c r="S403" s="48"/>
      <c r="T403" s="35"/>
    </row>
    <row r="404" spans="1:20" s="27" customFormat="1" ht="17.25" customHeight="1" x14ac:dyDescent="0.25">
      <c r="A404" s="166"/>
      <c r="B404" s="175"/>
      <c r="C404" s="196"/>
      <c r="D404" s="196"/>
      <c r="E404" s="196"/>
      <c r="F404" s="196"/>
      <c r="G404" s="196"/>
      <c r="H404" s="196"/>
      <c r="I404" s="196"/>
      <c r="J404" s="196"/>
      <c r="K404" s="196"/>
      <c r="L404" s="196"/>
      <c r="M404" s="196"/>
      <c r="N404" s="169"/>
      <c r="O404" s="26"/>
      <c r="P404" s="35"/>
      <c r="Q404" s="35"/>
      <c r="R404" s="35"/>
      <c r="S404" s="48"/>
      <c r="T404" s="35"/>
    </row>
    <row r="405" spans="1:20" s="27" customFormat="1" ht="30" customHeight="1" x14ac:dyDescent="0.25">
      <c r="A405" s="166"/>
      <c r="B405" s="517" t="s">
        <v>400</v>
      </c>
      <c r="C405" s="518"/>
      <c r="D405" s="518"/>
      <c r="E405" s="518"/>
      <c r="F405" s="518"/>
      <c r="G405" s="518"/>
      <c r="H405" s="518"/>
      <c r="I405" s="514" t="s">
        <v>420</v>
      </c>
      <c r="J405" s="515"/>
      <c r="K405" s="516"/>
      <c r="L405" s="383">
        <f>L403+M403</f>
        <v>0</v>
      </c>
      <c r="M405" s="384"/>
      <c r="N405" s="169"/>
      <c r="O405" s="26"/>
      <c r="P405" s="35"/>
      <c r="Q405" s="35"/>
      <c r="R405" s="35"/>
      <c r="S405" s="48"/>
      <c r="T405" s="35"/>
    </row>
    <row r="406" spans="1:20" s="27" customFormat="1" ht="20" customHeight="1" x14ac:dyDescent="0.25">
      <c r="A406" s="166"/>
      <c r="B406" s="208"/>
      <c r="C406" s="187"/>
      <c r="D406" s="187"/>
      <c r="E406" s="187"/>
      <c r="F406" s="187"/>
      <c r="G406" s="187"/>
      <c r="H406" s="187"/>
      <c r="I406" s="187"/>
      <c r="J406" s="187"/>
      <c r="K406" s="187"/>
      <c r="L406" s="187"/>
      <c r="M406" s="187"/>
      <c r="N406" s="169"/>
      <c r="O406" s="26"/>
      <c r="P406" s="35"/>
      <c r="Q406" s="35"/>
      <c r="R406" s="35"/>
      <c r="S406" s="48"/>
      <c r="T406" s="35"/>
    </row>
    <row r="407" spans="1:20" s="27" customFormat="1" ht="15" customHeight="1" x14ac:dyDescent="0.25">
      <c r="A407" s="166"/>
      <c r="B407" s="175"/>
      <c r="C407" s="175"/>
      <c r="D407" s="175"/>
      <c r="E407" s="175"/>
      <c r="F407" s="175"/>
      <c r="G407" s="175"/>
      <c r="H407" s="175"/>
      <c r="I407" s="175"/>
      <c r="J407" s="175"/>
      <c r="K407" s="175"/>
      <c r="L407" s="175"/>
      <c r="M407" s="187"/>
      <c r="N407" s="169"/>
      <c r="O407" s="26"/>
      <c r="P407" s="35"/>
      <c r="Q407" s="35"/>
      <c r="R407" s="35"/>
      <c r="S407" s="48"/>
      <c r="T407" s="35"/>
    </row>
    <row r="408" spans="1:20" s="27" customFormat="1" ht="30" customHeight="1" x14ac:dyDescent="0.25">
      <c r="A408" s="166"/>
      <c r="B408" s="206"/>
      <c r="C408" s="496" t="s">
        <v>421</v>
      </c>
      <c r="D408" s="496"/>
      <c r="E408" s="496"/>
      <c r="F408" s="497"/>
      <c r="G408" s="497"/>
      <c r="H408" s="165"/>
      <c r="I408" s="165"/>
      <c r="J408" s="187"/>
      <c r="K408" s="187"/>
      <c r="L408" s="187"/>
      <c r="M408" s="187"/>
      <c r="N408" s="169"/>
      <c r="O408" s="26"/>
      <c r="P408" s="35"/>
      <c r="Q408" s="35"/>
      <c r="R408" s="35"/>
      <c r="S408" s="48"/>
      <c r="T408" s="35"/>
    </row>
    <row r="409" spans="1:20" s="27" customFormat="1" ht="30" customHeight="1" x14ac:dyDescent="0.25">
      <c r="A409" s="166"/>
      <c r="B409" s="206"/>
      <c r="C409" s="501" t="s">
        <v>248</v>
      </c>
      <c r="D409" s="502"/>
      <c r="E409" s="502"/>
      <c r="F409" s="502"/>
      <c r="G409" s="502"/>
      <c r="H409" s="503"/>
      <c r="I409" s="475" t="s">
        <v>247</v>
      </c>
      <c r="J409" s="396"/>
      <c r="K409" s="396"/>
      <c r="L409" s="396"/>
      <c r="M409" s="165"/>
      <c r="N409" s="169"/>
      <c r="O409" s="26"/>
      <c r="P409" s="35"/>
      <c r="Q409" s="35"/>
      <c r="R409" s="35"/>
      <c r="S409" s="48"/>
      <c r="T409" s="35"/>
    </row>
    <row r="410" spans="1:20" s="27" customFormat="1" ht="69" customHeight="1" x14ac:dyDescent="0.25">
      <c r="A410" s="166"/>
      <c r="B410" s="206"/>
      <c r="C410" s="498" t="s">
        <v>76</v>
      </c>
      <c r="D410" s="499"/>
      <c r="E410" s="499"/>
      <c r="F410" s="499"/>
      <c r="G410" s="499"/>
      <c r="H410" s="500"/>
      <c r="I410" s="476" t="s">
        <v>422</v>
      </c>
      <c r="J410" s="477"/>
      <c r="K410" s="477"/>
      <c r="L410" s="477"/>
      <c r="M410" s="165"/>
      <c r="N410" s="169"/>
      <c r="O410" s="26"/>
      <c r="P410" s="35"/>
      <c r="Q410" s="35"/>
      <c r="R410" s="35"/>
      <c r="S410" s="48"/>
      <c r="T410" s="35"/>
    </row>
    <row r="411" spans="1:20" s="27" customFormat="1" ht="20" x14ac:dyDescent="0.25">
      <c r="A411" s="166"/>
      <c r="B411" s="175"/>
      <c r="C411" s="165"/>
      <c r="D411" s="165"/>
      <c r="E411" s="165"/>
      <c r="F411" s="165"/>
      <c r="G411" s="165"/>
      <c r="H411" s="165"/>
      <c r="I411" s="165"/>
      <c r="J411" s="165"/>
      <c r="K411" s="165"/>
      <c r="L411" s="165"/>
      <c r="M411" s="165"/>
      <c r="N411" s="169"/>
      <c r="O411" s="26"/>
      <c r="P411" s="35"/>
      <c r="Q411" s="35"/>
      <c r="R411" s="35"/>
      <c r="S411" s="48"/>
      <c r="T411" s="35"/>
    </row>
    <row r="412" spans="1:20" s="27" customFormat="1" ht="20" x14ac:dyDescent="0.25">
      <c r="A412" s="166"/>
      <c r="B412" s="369"/>
      <c r="C412" s="370"/>
      <c r="D412" s="370"/>
      <c r="E412" s="370"/>
      <c r="F412" s="370"/>
      <c r="G412" s="370"/>
      <c r="H412" s="370"/>
      <c r="I412" s="370"/>
      <c r="J412" s="370"/>
      <c r="K412" s="370"/>
      <c r="L412" s="370"/>
      <c r="M412" s="370"/>
      <c r="N412" s="169"/>
      <c r="O412" s="26"/>
      <c r="P412" s="35"/>
      <c r="Q412" s="35"/>
      <c r="R412" s="35"/>
      <c r="S412" s="48"/>
      <c r="T412" s="35"/>
    </row>
    <row r="413" spans="1:20" s="27" customFormat="1" ht="20" x14ac:dyDescent="0.25">
      <c r="A413" s="166"/>
      <c r="B413" s="175">
        <v>16</v>
      </c>
      <c r="C413" s="175" t="s">
        <v>12</v>
      </c>
      <c r="D413" s="165"/>
      <c r="E413" s="165"/>
      <c r="F413" s="165"/>
      <c r="G413" s="165"/>
      <c r="H413" s="165"/>
      <c r="I413" s="165"/>
      <c r="J413" s="165"/>
      <c r="K413" s="165"/>
      <c r="L413" s="165"/>
      <c r="M413" s="165"/>
      <c r="N413" s="169"/>
      <c r="O413" s="26"/>
      <c r="P413" s="35"/>
      <c r="Q413" s="35"/>
      <c r="R413" s="35"/>
      <c r="S413" s="48"/>
      <c r="T413" s="35"/>
    </row>
    <row r="414" spans="1:20" s="27" customFormat="1" ht="24.75" customHeight="1" x14ac:dyDescent="0.25">
      <c r="A414" s="166"/>
      <c r="B414" s="175"/>
      <c r="C414" s="412" t="s">
        <v>423</v>
      </c>
      <c r="D414" s="412"/>
      <c r="E414" s="412"/>
      <c r="F414" s="412"/>
      <c r="G414" s="412"/>
      <c r="H414" s="412"/>
      <c r="I414" s="412"/>
      <c r="J414" s="412"/>
      <c r="K414" s="412"/>
      <c r="L414" s="412"/>
      <c r="M414" s="165"/>
      <c r="N414" s="169"/>
      <c r="O414" s="26"/>
      <c r="P414" s="35"/>
      <c r="Q414" s="35"/>
      <c r="R414" s="35"/>
      <c r="S414" s="48"/>
      <c r="T414" s="35"/>
    </row>
    <row r="415" spans="1:20" s="27" customFormat="1" ht="45.75" customHeight="1" x14ac:dyDescent="0.25">
      <c r="A415" s="166"/>
      <c r="B415" s="175"/>
      <c r="C415" s="412"/>
      <c r="D415" s="412"/>
      <c r="E415" s="412"/>
      <c r="F415" s="412"/>
      <c r="G415" s="412"/>
      <c r="H415" s="412"/>
      <c r="I415" s="412"/>
      <c r="J415" s="412"/>
      <c r="K415" s="412"/>
      <c r="L415" s="412"/>
      <c r="M415" s="165"/>
      <c r="N415" s="169"/>
      <c r="O415" s="26"/>
      <c r="P415" s="35"/>
      <c r="Q415" s="35"/>
      <c r="R415" s="35"/>
      <c r="S415" s="48"/>
      <c r="T415" s="35"/>
    </row>
    <row r="416" spans="1:20" s="27" customFormat="1" ht="9.75" customHeight="1" x14ac:dyDescent="0.25">
      <c r="A416" s="166"/>
      <c r="B416" s="166"/>
      <c r="C416" s="188"/>
      <c r="D416" s="188"/>
      <c r="E416" s="188"/>
      <c r="F416" s="188"/>
      <c r="G416" s="188"/>
      <c r="H416" s="188"/>
      <c r="I416" s="188"/>
      <c r="J416" s="188"/>
      <c r="K416" s="188"/>
      <c r="L416" s="188"/>
      <c r="M416" s="193"/>
      <c r="N416" s="169"/>
      <c r="O416" s="26"/>
      <c r="P416" s="35"/>
      <c r="Q416" s="35"/>
      <c r="R416" s="35"/>
      <c r="S416" s="48"/>
      <c r="T416" s="35"/>
    </row>
    <row r="417" spans="1:20" s="27" customFormat="1" ht="20" x14ac:dyDescent="0.25">
      <c r="A417" s="166"/>
      <c r="B417" s="166"/>
      <c r="C417" s="188" t="s">
        <v>0</v>
      </c>
      <c r="D417" s="188"/>
      <c r="E417" s="188"/>
      <c r="F417" s="188"/>
      <c r="G417" s="188"/>
      <c r="H417" s="188"/>
      <c r="I417" s="188"/>
      <c r="J417" s="188"/>
      <c r="K417" s="188"/>
      <c r="L417" s="188"/>
      <c r="M417" s="188"/>
      <c r="N417" s="169"/>
      <c r="O417" s="26"/>
      <c r="P417" s="35"/>
      <c r="Q417" s="35"/>
      <c r="R417" s="35"/>
      <c r="S417" s="48"/>
      <c r="T417" s="35"/>
    </row>
    <row r="418" spans="1:20" s="27" customFormat="1" ht="12.75" customHeight="1" x14ac:dyDescent="0.25">
      <c r="A418" s="166"/>
      <c r="B418" s="166"/>
      <c r="C418" s="188"/>
      <c r="D418" s="188"/>
      <c r="E418" s="188"/>
      <c r="F418" s="188"/>
      <c r="G418" s="188"/>
      <c r="H418" s="188"/>
      <c r="I418" s="188"/>
      <c r="J418" s="188"/>
      <c r="K418" s="188"/>
      <c r="L418" s="188"/>
      <c r="M418" s="188"/>
      <c r="N418" s="169"/>
      <c r="O418" s="26"/>
      <c r="P418" s="35"/>
      <c r="Q418" s="35"/>
      <c r="R418" s="35"/>
      <c r="S418" s="48"/>
      <c r="T418" s="35"/>
    </row>
    <row r="419" spans="1:20" s="27" customFormat="1" ht="20" x14ac:dyDescent="0.25">
      <c r="A419" s="166"/>
      <c r="B419" s="175"/>
      <c r="C419" s="165" t="s">
        <v>40</v>
      </c>
      <c r="D419" s="165"/>
      <c r="E419" s="165"/>
      <c r="F419" s="165"/>
      <c r="G419" s="165"/>
      <c r="H419" s="165"/>
      <c r="I419" s="165"/>
      <c r="J419" s="165"/>
      <c r="K419" s="165"/>
      <c r="L419" s="165"/>
      <c r="M419" s="165"/>
      <c r="N419" s="169"/>
      <c r="O419" s="26"/>
      <c r="P419" s="35"/>
      <c r="Q419" s="35"/>
      <c r="R419" s="35"/>
      <c r="S419" s="48"/>
      <c r="T419" s="35"/>
    </row>
    <row r="420" spans="1:20" s="27" customFormat="1" ht="20" x14ac:dyDescent="0.25">
      <c r="A420" s="166"/>
      <c r="B420" s="175"/>
      <c r="C420" s="165" t="s">
        <v>132</v>
      </c>
      <c r="D420" s="165"/>
      <c r="E420" s="165"/>
      <c r="F420" s="165"/>
      <c r="G420" s="165"/>
      <c r="H420" s="165"/>
      <c r="I420" s="165"/>
      <c r="J420" s="165"/>
      <c r="K420" s="165"/>
      <c r="L420" s="165"/>
      <c r="M420" s="165"/>
      <c r="N420" s="169"/>
      <c r="O420" s="26"/>
      <c r="P420" s="35"/>
      <c r="Q420" s="35"/>
      <c r="R420" s="35"/>
      <c r="S420" s="48"/>
      <c r="T420" s="35"/>
    </row>
    <row r="421" spans="1:20" s="27" customFormat="1" ht="20" x14ac:dyDescent="0.25">
      <c r="A421" s="166"/>
      <c r="B421" s="175"/>
      <c r="C421" s="165" t="s">
        <v>13</v>
      </c>
      <c r="D421" s="165"/>
      <c r="E421" s="165"/>
      <c r="F421" s="165"/>
      <c r="G421" s="165"/>
      <c r="H421" s="165"/>
      <c r="I421" s="165"/>
      <c r="J421" s="165"/>
      <c r="K421" s="165"/>
      <c r="L421" s="165"/>
      <c r="M421" s="165"/>
      <c r="N421" s="169"/>
      <c r="O421" s="26"/>
      <c r="P421" s="35"/>
      <c r="Q421" s="35"/>
      <c r="R421" s="35"/>
      <c r="S421" s="48"/>
      <c r="T421" s="35"/>
    </row>
    <row r="422" spans="1:20" s="27" customFormat="1" ht="21.75" customHeight="1" x14ac:dyDescent="0.25">
      <c r="A422" s="166"/>
      <c r="B422" s="175"/>
      <c r="C422" s="165" t="s">
        <v>60</v>
      </c>
      <c r="D422" s="165"/>
      <c r="E422" s="165"/>
      <c r="F422" s="165"/>
      <c r="G422" s="165"/>
      <c r="H422" s="165"/>
      <c r="I422" s="165"/>
      <c r="J422" s="165"/>
      <c r="K422" s="165"/>
      <c r="L422" s="165"/>
      <c r="M422" s="165"/>
      <c r="N422" s="169"/>
      <c r="O422" s="26"/>
      <c r="P422" s="35"/>
      <c r="Q422" s="35"/>
      <c r="R422" s="35"/>
      <c r="S422" s="48"/>
      <c r="T422" s="35"/>
    </row>
    <row r="423" spans="1:20" s="27" customFormat="1" ht="20" x14ac:dyDescent="0.25">
      <c r="A423" s="166"/>
      <c r="B423" s="175"/>
      <c r="C423" s="165" t="s">
        <v>41</v>
      </c>
      <c r="D423" s="165"/>
      <c r="E423" s="165"/>
      <c r="F423" s="165" t="s">
        <v>42</v>
      </c>
      <c r="G423" s="165"/>
      <c r="H423" s="382"/>
      <c r="I423" s="382"/>
      <c r="J423" s="382"/>
      <c r="K423" s="382"/>
      <c r="L423" s="382"/>
      <c r="M423" s="187"/>
      <c r="N423" s="169"/>
      <c r="O423" s="26"/>
      <c r="P423" s="35"/>
      <c r="Q423" s="35"/>
      <c r="R423" s="35"/>
      <c r="S423" s="48"/>
      <c r="T423" s="35"/>
    </row>
    <row r="424" spans="1:20" s="27" customFormat="1" ht="41.25" customHeight="1" x14ac:dyDescent="0.25">
      <c r="A424" s="166"/>
      <c r="B424" s="175"/>
      <c r="C424" s="165"/>
      <c r="D424" s="165"/>
      <c r="E424" s="165"/>
      <c r="F424" s="165"/>
      <c r="G424" s="165"/>
      <c r="H424" s="382"/>
      <c r="I424" s="382"/>
      <c r="J424" s="382"/>
      <c r="K424" s="382"/>
      <c r="L424" s="382"/>
      <c r="M424" s="187"/>
      <c r="N424" s="169"/>
      <c r="O424" s="26"/>
      <c r="P424" s="35"/>
      <c r="Q424" s="35"/>
      <c r="R424" s="35"/>
      <c r="S424" s="48"/>
      <c r="T424" s="35"/>
    </row>
    <row r="425" spans="1:20" s="27" customFormat="1" ht="30.75" customHeight="1" x14ac:dyDescent="0.25">
      <c r="A425" s="166"/>
      <c r="B425" s="175"/>
      <c r="C425" s="165"/>
      <c r="D425" s="165"/>
      <c r="E425" s="165"/>
      <c r="F425" s="165"/>
      <c r="G425" s="165"/>
      <c r="H425" s="165"/>
      <c r="I425" s="165"/>
      <c r="J425" s="165"/>
      <c r="K425" s="165"/>
      <c r="L425" s="165"/>
      <c r="M425" s="165"/>
      <c r="N425" s="169"/>
      <c r="O425" s="26"/>
      <c r="P425" s="35"/>
      <c r="Q425" s="35"/>
      <c r="R425" s="35"/>
      <c r="S425" s="48"/>
      <c r="T425" s="35"/>
    </row>
    <row r="426" spans="1:20" s="27" customFormat="1" ht="20" x14ac:dyDescent="0.25">
      <c r="A426" s="166"/>
      <c r="B426" s="175">
        <v>17</v>
      </c>
      <c r="C426" s="175" t="s">
        <v>154</v>
      </c>
      <c r="D426" s="165"/>
      <c r="E426" s="165"/>
      <c r="F426" s="165"/>
      <c r="G426" s="165"/>
      <c r="H426" s="165"/>
      <c r="I426" s="165"/>
      <c r="J426" s="165"/>
      <c r="K426" s="165"/>
      <c r="L426" s="165"/>
      <c r="M426" s="165"/>
      <c r="N426" s="169"/>
      <c r="O426" s="26"/>
      <c r="P426" s="35"/>
      <c r="Q426" s="35"/>
      <c r="R426" s="35"/>
      <c r="S426" s="48"/>
      <c r="T426" s="35"/>
    </row>
    <row r="427" spans="1:20" s="27" customFormat="1" ht="20" x14ac:dyDescent="0.25">
      <c r="A427" s="166"/>
      <c r="B427" s="175"/>
      <c r="C427" s="175"/>
      <c r="D427" s="165"/>
      <c r="E427" s="165"/>
      <c r="F427" s="165"/>
      <c r="G427" s="165"/>
      <c r="H427" s="165"/>
      <c r="I427" s="165"/>
      <c r="J427" s="165"/>
      <c r="K427" s="165"/>
      <c r="L427" s="165"/>
      <c r="M427" s="165"/>
      <c r="N427" s="169"/>
      <c r="O427" s="26"/>
      <c r="P427" s="35"/>
      <c r="Q427" s="35"/>
      <c r="R427" s="35"/>
      <c r="S427" s="48"/>
      <c r="T427" s="35"/>
    </row>
    <row r="428" spans="1:20" s="27" customFormat="1" ht="20" x14ac:dyDescent="0.25">
      <c r="A428" s="166"/>
      <c r="B428" s="175"/>
      <c r="C428" s="198" t="s">
        <v>46</v>
      </c>
      <c r="D428" s="198"/>
      <c r="E428" s="198"/>
      <c r="F428" s="165"/>
      <c r="G428" s="165"/>
      <c r="H428" s="165"/>
      <c r="I428" s="165"/>
      <c r="J428" s="165"/>
      <c r="K428" s="165"/>
      <c r="L428" s="165"/>
      <c r="M428" s="165"/>
      <c r="N428" s="169"/>
      <c r="O428" s="26"/>
      <c r="P428" s="35"/>
      <c r="Q428" s="35"/>
      <c r="R428" s="35"/>
      <c r="S428" s="48"/>
      <c r="T428" s="35"/>
    </row>
    <row r="429" spans="1:20" s="27" customFormat="1" ht="22" customHeight="1" x14ac:dyDescent="0.25">
      <c r="A429" s="166"/>
      <c r="B429" s="175"/>
      <c r="C429" s="198"/>
      <c r="D429" s="165"/>
      <c r="E429" s="165"/>
      <c r="F429" s="165"/>
      <c r="G429" s="509" t="s">
        <v>15</v>
      </c>
      <c r="H429" s="209">
        <v>2021</v>
      </c>
      <c r="I429" s="209">
        <v>2022</v>
      </c>
      <c r="J429" s="209"/>
      <c r="K429" s="209"/>
      <c r="L429" s="510" t="s">
        <v>68</v>
      </c>
      <c r="M429" s="165"/>
      <c r="N429" s="169"/>
      <c r="O429" s="26"/>
      <c r="P429" s="35"/>
      <c r="Q429" s="35"/>
      <c r="R429" s="35"/>
      <c r="S429" s="48"/>
      <c r="T429" s="35"/>
    </row>
    <row r="430" spans="1:20" s="27" customFormat="1" ht="22" customHeight="1" x14ac:dyDescent="0.25">
      <c r="A430" s="166"/>
      <c r="B430" s="175"/>
      <c r="C430" s="165"/>
      <c r="D430" s="165"/>
      <c r="E430" s="165"/>
      <c r="F430" s="165"/>
      <c r="G430" s="509"/>
      <c r="H430" s="210" t="s">
        <v>44</v>
      </c>
      <c r="I430" s="210" t="s">
        <v>23</v>
      </c>
      <c r="J430" s="210"/>
      <c r="K430" s="210"/>
      <c r="L430" s="509"/>
      <c r="M430" s="165"/>
      <c r="N430" s="169"/>
      <c r="O430" s="26"/>
      <c r="P430" s="35"/>
      <c r="Q430" s="35"/>
      <c r="R430" s="35"/>
      <c r="S430" s="48"/>
      <c r="T430" s="35"/>
    </row>
    <row r="431" spans="1:20" s="27" customFormat="1" ht="30" customHeight="1" x14ac:dyDescent="0.25">
      <c r="A431" s="166"/>
      <c r="B431" s="175"/>
      <c r="C431" s="511" t="s">
        <v>424</v>
      </c>
      <c r="D431" s="511"/>
      <c r="E431" s="511"/>
      <c r="F431" s="511"/>
      <c r="G431" s="21">
        <f>SUM(H431:K431)</f>
        <v>0</v>
      </c>
      <c r="H431" s="22" t="str">
        <f>IF(Finanzierungsplan!E28=" ","0,00",Finanzierungsplan!E28)</f>
        <v/>
      </c>
      <c r="I431" s="22" t="str">
        <f>IF(Finanzierungsplan!F28=" ","0,00",Finanzierungsplan!F28)</f>
        <v/>
      </c>
      <c r="J431" s="22"/>
      <c r="K431" s="22"/>
      <c r="L431" s="23" t="str">
        <f>IF(SUM(G431)&gt;0,G431/$G$435*100,"")</f>
        <v/>
      </c>
      <c r="M431" s="165"/>
      <c r="N431" s="169"/>
      <c r="O431" s="26"/>
      <c r="P431" s="35"/>
      <c r="Q431" s="35"/>
      <c r="R431" s="35"/>
      <c r="S431" s="48"/>
      <c r="T431" s="35"/>
    </row>
    <row r="432" spans="1:20" s="27" customFormat="1" ht="30" customHeight="1" x14ac:dyDescent="0.25">
      <c r="A432" s="166"/>
      <c r="B432" s="175"/>
      <c r="C432" s="511" t="s">
        <v>36</v>
      </c>
      <c r="D432" s="511"/>
      <c r="E432" s="511"/>
      <c r="F432" s="511"/>
      <c r="G432" s="21">
        <f>SUM(H432:K432)</f>
        <v>0</v>
      </c>
      <c r="H432" s="22" t="str">
        <f>IF(Finanzierungsplan!E23=" ","0,00",Finanzierungsplan!E23)</f>
        <v/>
      </c>
      <c r="I432" s="22" t="str">
        <f>IF(Finanzierungsplan!F23=" ","0,00",Finanzierungsplan!F23)</f>
        <v/>
      </c>
      <c r="J432" s="22"/>
      <c r="K432" s="22"/>
      <c r="L432" s="23" t="str">
        <f>IF(SUM(G432)&gt;0,G432/$G$435*100,"")</f>
        <v/>
      </c>
      <c r="M432" s="165"/>
      <c r="N432" s="169"/>
      <c r="O432" s="26"/>
      <c r="P432" s="35"/>
      <c r="Q432" s="35"/>
      <c r="R432" s="35"/>
      <c r="S432" s="48"/>
      <c r="T432" s="35"/>
    </row>
    <row r="433" spans="1:22" s="27" customFormat="1" ht="30" customHeight="1" x14ac:dyDescent="0.25">
      <c r="A433" s="166"/>
      <c r="B433" s="175"/>
      <c r="C433" s="506" t="s">
        <v>47</v>
      </c>
      <c r="D433" s="506"/>
      <c r="E433" s="506"/>
      <c r="F433" s="506"/>
      <c r="G433" s="21">
        <f>SUM(H433:K433)</f>
        <v>0</v>
      </c>
      <c r="H433" s="21" t="str">
        <f>IF(H431="","",(H431+H432))</f>
        <v/>
      </c>
      <c r="I433" s="21" t="str">
        <f>IF(I431="","",(I431+I432))</f>
        <v/>
      </c>
      <c r="J433" s="21"/>
      <c r="K433" s="21"/>
      <c r="L433" s="24" t="str">
        <f>IF(SUM(G433)&gt;0,G433/$G$435*100,"")</f>
        <v/>
      </c>
      <c r="M433" s="165"/>
      <c r="N433" s="169"/>
      <c r="O433" s="26"/>
      <c r="P433" s="35"/>
      <c r="Q433" s="35"/>
      <c r="R433" s="35"/>
      <c r="S433" s="48"/>
      <c r="T433" s="35"/>
    </row>
    <row r="434" spans="1:22" s="27" customFormat="1" ht="30" customHeight="1" x14ac:dyDescent="0.25">
      <c r="A434" s="166"/>
      <c r="B434" s="175"/>
      <c r="C434" s="211" t="s">
        <v>135</v>
      </c>
      <c r="D434" s="175"/>
      <c r="E434" s="175"/>
      <c r="F434" s="175"/>
      <c r="G434" s="175"/>
      <c r="H434" s="175"/>
      <c r="I434" s="175"/>
      <c r="J434" s="175"/>
      <c r="K434" s="175"/>
      <c r="L434" s="175"/>
      <c r="M434" s="175"/>
      <c r="N434" s="169"/>
      <c r="O434" s="26"/>
      <c r="P434" s="35"/>
      <c r="Q434" s="35"/>
      <c r="R434" s="35"/>
      <c r="S434" s="48"/>
      <c r="T434" s="35"/>
    </row>
    <row r="435" spans="1:22" s="27" customFormat="1" ht="30" customHeight="1" x14ac:dyDescent="0.25">
      <c r="A435" s="166"/>
      <c r="B435" s="175"/>
      <c r="C435" s="506" t="s">
        <v>123</v>
      </c>
      <c r="D435" s="506"/>
      <c r="E435" s="506"/>
      <c r="F435" s="506"/>
      <c r="G435" s="21">
        <f>SUM(H435:K435)</f>
        <v>0</v>
      </c>
      <c r="H435" s="21">
        <f>Kostenplan!E16</f>
        <v>0</v>
      </c>
      <c r="I435" s="21">
        <f>Kostenplan!F16</f>
        <v>0</v>
      </c>
      <c r="J435" s="21"/>
      <c r="K435" s="21"/>
      <c r="L435" s="24">
        <v>100</v>
      </c>
      <c r="M435" s="165"/>
      <c r="N435" s="169"/>
      <c r="O435" s="26"/>
      <c r="P435" s="35"/>
      <c r="Q435" s="35"/>
      <c r="R435" s="35"/>
      <c r="S435" s="48"/>
      <c r="T435" s="35"/>
    </row>
    <row r="436" spans="1:22" s="27" customFormat="1" ht="20.149999999999999" customHeight="1" x14ac:dyDescent="0.25">
      <c r="A436" s="166"/>
      <c r="B436" s="175"/>
      <c r="C436" s="212"/>
      <c r="D436" s="212"/>
      <c r="E436" s="212"/>
      <c r="F436" s="212"/>
      <c r="G436" s="212"/>
      <c r="H436" s="212"/>
      <c r="I436" s="212"/>
      <c r="J436" s="212"/>
      <c r="K436" s="212"/>
      <c r="L436" s="212"/>
      <c r="M436" s="165"/>
      <c r="N436" s="169"/>
      <c r="O436" s="26"/>
      <c r="P436" s="35"/>
      <c r="Q436" s="35"/>
      <c r="R436" s="35"/>
      <c r="S436" s="48"/>
      <c r="T436" s="35"/>
    </row>
    <row r="437" spans="1:22" s="27" customFormat="1" ht="12.75" customHeight="1" x14ac:dyDescent="0.25">
      <c r="A437" s="166"/>
      <c r="B437" s="175"/>
      <c r="C437" s="212"/>
      <c r="D437" s="212"/>
      <c r="E437" s="212"/>
      <c r="F437" s="175"/>
      <c r="G437" s="175"/>
      <c r="H437" s="175"/>
      <c r="I437" s="175"/>
      <c r="J437" s="175"/>
      <c r="K437" s="175"/>
      <c r="L437" s="175"/>
      <c r="M437" s="175"/>
      <c r="N437" s="169"/>
      <c r="O437" s="26"/>
      <c r="P437" s="35"/>
      <c r="Q437" s="35"/>
      <c r="R437" s="35"/>
      <c r="S437" s="48"/>
      <c r="T437" s="35"/>
    </row>
    <row r="438" spans="1:22" s="27" customFormat="1" ht="42.75" customHeight="1" x14ac:dyDescent="0.25">
      <c r="A438" s="166"/>
      <c r="B438" s="175"/>
      <c r="C438" s="512" t="s">
        <v>162</v>
      </c>
      <c r="D438" s="399"/>
      <c r="E438" s="399"/>
      <c r="F438" s="399"/>
      <c r="G438" s="399"/>
      <c r="H438" s="212"/>
      <c r="I438" s="507" t="s">
        <v>425</v>
      </c>
      <c r="J438" s="508"/>
      <c r="K438" s="508"/>
      <c r="L438" s="508"/>
      <c r="M438" s="508"/>
      <c r="N438" s="169"/>
      <c r="O438" s="26"/>
      <c r="P438" s="35"/>
      <c r="Q438" s="35"/>
      <c r="R438" s="35"/>
      <c r="S438" s="48"/>
      <c r="T438" s="35"/>
    </row>
    <row r="439" spans="1:22" s="27" customFormat="1" ht="33" customHeight="1" x14ac:dyDescent="0.25">
      <c r="A439" s="166"/>
      <c r="B439" s="175"/>
      <c r="C439" s="505" t="s">
        <v>250</v>
      </c>
      <c r="D439" s="505"/>
      <c r="E439" s="505"/>
      <c r="F439" s="505"/>
      <c r="G439" s="137" t="str">
        <f>IF(L375&gt;0,G431/L375," ")</f>
        <v xml:space="preserve"> </v>
      </c>
      <c r="H439" s="165"/>
      <c r="I439" s="505" t="s">
        <v>253</v>
      </c>
      <c r="J439" s="505"/>
      <c r="K439" s="505"/>
      <c r="L439" s="505"/>
      <c r="M439" s="137" t="str">
        <f>IF(L405&gt;0,G431/L405," ")</f>
        <v xml:space="preserve"> </v>
      </c>
      <c r="N439" s="169"/>
      <c r="O439" s="26"/>
      <c r="P439" s="35"/>
      <c r="Q439" s="35"/>
      <c r="R439" s="35"/>
      <c r="S439" s="48"/>
      <c r="T439" s="35"/>
    </row>
    <row r="440" spans="1:22" s="27" customFormat="1" ht="24.75" customHeight="1" x14ac:dyDescent="0.25">
      <c r="A440" s="166"/>
      <c r="B440" s="175"/>
      <c r="C440" s="165"/>
      <c r="D440" s="165"/>
      <c r="E440" s="165"/>
      <c r="F440" s="165"/>
      <c r="G440" s="165"/>
      <c r="H440" s="165"/>
      <c r="I440" s="165"/>
      <c r="J440" s="165"/>
      <c r="K440" s="165"/>
      <c r="L440" s="165"/>
      <c r="M440" s="165"/>
      <c r="N440" s="169"/>
      <c r="O440" s="26"/>
      <c r="P440" s="35"/>
      <c r="Q440" s="35"/>
      <c r="R440" s="35"/>
      <c r="S440" s="48"/>
      <c r="T440" s="35"/>
    </row>
    <row r="441" spans="1:22" s="27" customFormat="1" ht="33" customHeight="1" x14ac:dyDescent="0.25">
      <c r="A441" s="166"/>
      <c r="B441" s="175"/>
      <c r="C441" s="464" t="s">
        <v>251</v>
      </c>
      <c r="D441" s="465"/>
      <c r="E441" s="465"/>
      <c r="F441" s="466"/>
      <c r="G441" s="137" t="str">
        <f>IF(L375&gt;0,G433/L375," ")</f>
        <v xml:space="preserve"> </v>
      </c>
      <c r="H441" s="165"/>
      <c r="I441" s="464" t="s">
        <v>254</v>
      </c>
      <c r="J441" s="465"/>
      <c r="K441" s="465"/>
      <c r="L441" s="466"/>
      <c r="M441" s="137" t="str">
        <f>IF(L405&gt;0,G433/L405," ")</f>
        <v xml:space="preserve"> </v>
      </c>
      <c r="N441" s="169"/>
      <c r="O441" s="26"/>
      <c r="P441" s="35"/>
      <c r="Q441" s="35"/>
      <c r="R441" s="35"/>
      <c r="S441" s="48"/>
      <c r="T441" s="35"/>
    </row>
    <row r="442" spans="1:22" s="27" customFormat="1" ht="24.75" customHeight="1" x14ac:dyDescent="0.25">
      <c r="A442" s="166"/>
      <c r="B442" s="175"/>
      <c r="C442" s="165"/>
      <c r="D442" s="165"/>
      <c r="E442" s="165"/>
      <c r="F442" s="165"/>
      <c r="G442" s="165"/>
      <c r="H442" s="165"/>
      <c r="I442" s="165"/>
      <c r="J442" s="165"/>
      <c r="K442" s="165"/>
      <c r="L442" s="165"/>
      <c r="M442" s="165"/>
      <c r="N442" s="169"/>
      <c r="O442" s="26"/>
      <c r="P442" s="35"/>
      <c r="Q442" s="35"/>
      <c r="R442" s="35"/>
      <c r="S442" s="48"/>
      <c r="T442" s="35"/>
    </row>
    <row r="443" spans="1:22" s="27" customFormat="1" ht="32.25" customHeight="1" x14ac:dyDescent="0.25">
      <c r="A443" s="166"/>
      <c r="B443" s="175"/>
      <c r="C443" s="464" t="s">
        <v>252</v>
      </c>
      <c r="D443" s="465"/>
      <c r="E443" s="465"/>
      <c r="F443" s="466"/>
      <c r="G443" s="137" t="str">
        <f>IF(L375&gt;0,G435/L375," ")</f>
        <v xml:space="preserve"> </v>
      </c>
      <c r="H443" s="165"/>
      <c r="I443" s="464" t="s">
        <v>255</v>
      </c>
      <c r="J443" s="465"/>
      <c r="K443" s="465"/>
      <c r="L443" s="466"/>
      <c r="M443" s="137" t="str">
        <f>IF(L405&gt;0,G435/L405," ")</f>
        <v xml:space="preserve"> </v>
      </c>
      <c r="N443" s="169"/>
      <c r="O443" s="26"/>
      <c r="P443" s="35"/>
      <c r="Q443" s="35"/>
      <c r="R443" s="35"/>
      <c r="S443" s="48"/>
      <c r="T443" s="35"/>
    </row>
    <row r="444" spans="1:22" s="27" customFormat="1" ht="32.25" customHeight="1" x14ac:dyDescent="0.25">
      <c r="A444" s="166"/>
      <c r="B444" s="175"/>
      <c r="C444" s="213"/>
      <c r="D444" s="213"/>
      <c r="E444" s="213"/>
      <c r="F444" s="213"/>
      <c r="G444" s="169"/>
      <c r="H444" s="169"/>
      <c r="I444" s="169"/>
      <c r="J444" s="169"/>
      <c r="K444" s="169"/>
      <c r="L444" s="169"/>
      <c r="M444" s="169"/>
      <c r="N444" s="169"/>
      <c r="O444" s="26"/>
      <c r="P444" s="35"/>
      <c r="Q444" s="35"/>
      <c r="R444" s="35"/>
      <c r="S444" s="48"/>
      <c r="T444" s="35"/>
    </row>
    <row r="445" spans="1:22" s="27" customFormat="1" ht="20" x14ac:dyDescent="0.25">
      <c r="A445" s="166"/>
      <c r="B445" s="175">
        <v>18</v>
      </c>
      <c r="C445" s="462" t="s">
        <v>133</v>
      </c>
      <c r="D445" s="463"/>
      <c r="E445" s="463"/>
      <c r="F445" s="463"/>
      <c r="G445" s="463"/>
      <c r="H445" s="463"/>
      <c r="I445" s="463"/>
      <c r="J445" s="463"/>
      <c r="K445" s="165" t="s">
        <v>3</v>
      </c>
      <c r="L445" s="165" t="s">
        <v>4</v>
      </c>
      <c r="M445" s="165"/>
      <c r="N445" s="169"/>
      <c r="O445" s="61"/>
      <c r="P445" s="66"/>
      <c r="Q445" s="64"/>
      <c r="R445" s="64"/>
      <c r="S445" s="64"/>
      <c r="T445" s="64"/>
      <c r="U445" s="20"/>
      <c r="V445" s="60"/>
    </row>
    <row r="446" spans="1:22" s="27" customFormat="1" ht="20" x14ac:dyDescent="0.25">
      <c r="A446" s="166"/>
      <c r="B446" s="175"/>
      <c r="C446" s="186" t="s">
        <v>134</v>
      </c>
      <c r="D446" s="204"/>
      <c r="E446" s="165"/>
      <c r="F446" s="165"/>
      <c r="G446" s="165"/>
      <c r="H446" s="165"/>
      <c r="I446" s="165"/>
      <c r="J446" s="165"/>
      <c r="K446" s="165"/>
      <c r="L446" s="165"/>
      <c r="M446" s="165"/>
      <c r="N446" s="169"/>
      <c r="O446" s="61"/>
      <c r="P446" s="64"/>
      <c r="Q446" s="64"/>
      <c r="R446" s="64"/>
      <c r="S446" s="64"/>
      <c r="T446" s="64"/>
      <c r="U446" s="20"/>
      <c r="V446" s="60"/>
    </row>
    <row r="447" spans="1:22" s="27" customFormat="1" ht="20.149999999999999" customHeight="1" x14ac:dyDescent="0.25">
      <c r="A447" s="166"/>
      <c r="B447" s="175"/>
      <c r="C447" s="386"/>
      <c r="D447" s="386"/>
      <c r="E447" s="386"/>
      <c r="F447" s="386"/>
      <c r="G447" s="386"/>
      <c r="H447" s="386"/>
      <c r="I447" s="386"/>
      <c r="J447" s="386"/>
      <c r="K447" s="386"/>
      <c r="L447" s="386"/>
      <c r="M447" s="187"/>
      <c r="N447" s="169"/>
      <c r="O447" s="26"/>
      <c r="P447" s="35"/>
      <c r="Q447" s="35"/>
      <c r="R447" s="35"/>
      <c r="S447" s="48"/>
      <c r="T447" s="35"/>
    </row>
    <row r="448" spans="1:22" s="27" customFormat="1" ht="20.149999999999999" customHeight="1" x14ac:dyDescent="0.25">
      <c r="A448" s="166"/>
      <c r="B448" s="175"/>
      <c r="C448" s="386"/>
      <c r="D448" s="386"/>
      <c r="E448" s="386"/>
      <c r="F448" s="386"/>
      <c r="G448" s="386"/>
      <c r="H448" s="386"/>
      <c r="I448" s="386"/>
      <c r="J448" s="386"/>
      <c r="K448" s="386"/>
      <c r="L448" s="386"/>
      <c r="M448" s="187"/>
      <c r="N448" s="169"/>
      <c r="O448" s="26"/>
      <c r="P448" s="35"/>
      <c r="Q448" s="35"/>
      <c r="R448" s="35"/>
      <c r="S448" s="48"/>
      <c r="T448" s="35"/>
    </row>
    <row r="449" spans="1:20" s="27" customFormat="1" ht="20.149999999999999" customHeight="1" x14ac:dyDescent="0.25">
      <c r="A449" s="166"/>
      <c r="B449" s="175"/>
      <c r="C449" s="386"/>
      <c r="D449" s="386"/>
      <c r="E449" s="386"/>
      <c r="F449" s="386"/>
      <c r="G449" s="386"/>
      <c r="H449" s="386"/>
      <c r="I449" s="386"/>
      <c r="J449" s="386"/>
      <c r="K449" s="386"/>
      <c r="L449" s="386"/>
      <c r="M449" s="187"/>
      <c r="N449" s="169"/>
      <c r="O449" s="26"/>
      <c r="P449" s="35"/>
      <c r="Q449" s="35"/>
      <c r="R449" s="35"/>
      <c r="S449" s="48"/>
      <c r="T449" s="35"/>
    </row>
    <row r="450" spans="1:20" s="27" customFormat="1" ht="20.149999999999999" customHeight="1" x14ac:dyDescent="0.25">
      <c r="A450" s="166"/>
      <c r="B450" s="175"/>
      <c r="C450" s="386"/>
      <c r="D450" s="386"/>
      <c r="E450" s="386"/>
      <c r="F450" s="386"/>
      <c r="G450" s="386"/>
      <c r="H450" s="386"/>
      <c r="I450" s="386"/>
      <c r="J450" s="386"/>
      <c r="K450" s="386"/>
      <c r="L450" s="386"/>
      <c r="M450" s="187"/>
      <c r="N450" s="169"/>
      <c r="O450" s="26"/>
      <c r="P450" s="35"/>
      <c r="Q450" s="35"/>
      <c r="R450" s="35"/>
      <c r="S450" s="48"/>
      <c r="T450" s="35"/>
    </row>
    <row r="451" spans="1:20" s="27" customFormat="1" ht="20.149999999999999" customHeight="1" x14ac:dyDescent="0.25">
      <c r="A451" s="166"/>
      <c r="B451" s="175"/>
      <c r="C451" s="386"/>
      <c r="D451" s="386"/>
      <c r="E451" s="386"/>
      <c r="F451" s="386"/>
      <c r="G451" s="386"/>
      <c r="H451" s="386"/>
      <c r="I451" s="386"/>
      <c r="J451" s="386"/>
      <c r="K451" s="386"/>
      <c r="L451" s="386"/>
      <c r="M451" s="187"/>
      <c r="N451" s="169"/>
      <c r="O451" s="26"/>
      <c r="P451" s="35"/>
      <c r="Q451" s="35"/>
      <c r="R451" s="35"/>
      <c r="S451" s="48"/>
      <c r="T451" s="35"/>
    </row>
    <row r="452" spans="1:20" s="27" customFormat="1" ht="20.149999999999999" customHeight="1" x14ac:dyDescent="0.25">
      <c r="A452" s="166"/>
      <c r="B452" s="175"/>
      <c r="C452" s="386"/>
      <c r="D452" s="386"/>
      <c r="E452" s="386"/>
      <c r="F452" s="386"/>
      <c r="G452" s="386"/>
      <c r="H452" s="386"/>
      <c r="I452" s="386"/>
      <c r="J452" s="386"/>
      <c r="K452" s="386"/>
      <c r="L452" s="386"/>
      <c r="M452" s="187"/>
      <c r="N452" s="169"/>
      <c r="O452" s="26"/>
      <c r="P452" s="35"/>
      <c r="Q452" s="35"/>
      <c r="R452" s="35"/>
      <c r="S452" s="48"/>
      <c r="T452" s="35"/>
    </row>
    <row r="453" spans="1:20" s="27" customFormat="1" ht="20.149999999999999" customHeight="1" x14ac:dyDescent="0.25">
      <c r="A453" s="166"/>
      <c r="B453" s="175"/>
      <c r="C453" s="386"/>
      <c r="D453" s="386"/>
      <c r="E453" s="386"/>
      <c r="F453" s="386"/>
      <c r="G453" s="386"/>
      <c r="H453" s="386"/>
      <c r="I453" s="386"/>
      <c r="J453" s="386"/>
      <c r="K453" s="386"/>
      <c r="L453" s="386"/>
      <c r="M453" s="187"/>
      <c r="N453" s="169"/>
      <c r="O453" s="26"/>
      <c r="P453" s="35"/>
      <c r="Q453" s="35"/>
      <c r="R453" s="35"/>
      <c r="S453" s="48"/>
      <c r="T453" s="35"/>
    </row>
    <row r="454" spans="1:20" s="27" customFormat="1" ht="20.149999999999999" customHeight="1" x14ac:dyDescent="0.25">
      <c r="A454" s="166"/>
      <c r="B454" s="175"/>
      <c r="C454" s="386"/>
      <c r="D454" s="386"/>
      <c r="E454" s="386"/>
      <c r="F454" s="386"/>
      <c r="G454" s="386"/>
      <c r="H454" s="386"/>
      <c r="I454" s="386"/>
      <c r="J454" s="386"/>
      <c r="K454" s="386"/>
      <c r="L454" s="386"/>
      <c r="M454" s="187"/>
      <c r="N454" s="169"/>
      <c r="O454" s="26"/>
      <c r="P454" s="35"/>
      <c r="Q454" s="35"/>
      <c r="R454" s="35"/>
      <c r="S454" s="48"/>
      <c r="T454" s="35"/>
    </row>
    <row r="455" spans="1:20" s="27" customFormat="1" ht="20.149999999999999" customHeight="1" x14ac:dyDescent="0.25">
      <c r="A455" s="166"/>
      <c r="B455" s="175"/>
      <c r="C455" s="386"/>
      <c r="D455" s="386"/>
      <c r="E455" s="386"/>
      <c r="F455" s="386"/>
      <c r="G455" s="386"/>
      <c r="H455" s="386"/>
      <c r="I455" s="386"/>
      <c r="J455" s="386"/>
      <c r="K455" s="386"/>
      <c r="L455" s="386"/>
      <c r="M455" s="187"/>
      <c r="N455" s="169"/>
      <c r="O455" s="26"/>
      <c r="P455" s="35"/>
      <c r="Q455" s="35"/>
      <c r="R455" s="35"/>
      <c r="S455" s="48"/>
      <c r="T455" s="35"/>
    </row>
    <row r="456" spans="1:20" s="27" customFormat="1" ht="15.75" customHeight="1" x14ac:dyDescent="0.25">
      <c r="A456" s="166"/>
      <c r="B456" s="175"/>
      <c r="C456" s="165"/>
      <c r="D456" s="165"/>
      <c r="E456" s="188"/>
      <c r="F456" s="188"/>
      <c r="G456" s="188"/>
      <c r="H456" s="165"/>
      <c r="I456" s="165"/>
      <c r="J456" s="165"/>
      <c r="K456" s="165"/>
      <c r="L456" s="165"/>
      <c r="M456" s="165"/>
      <c r="N456" s="169"/>
      <c r="O456" s="26"/>
      <c r="P456" s="35"/>
      <c r="Q456" s="35"/>
      <c r="R456" s="35"/>
      <c r="S456" s="48"/>
      <c r="T456" s="35"/>
    </row>
    <row r="457" spans="1:20" s="27" customFormat="1" ht="6.5" customHeight="1" x14ac:dyDescent="0.25">
      <c r="A457" s="166"/>
      <c r="B457" s="175"/>
      <c r="C457" s="165"/>
      <c r="D457" s="165"/>
      <c r="E457" s="165"/>
      <c r="F457" s="165"/>
      <c r="G457" s="165"/>
      <c r="H457" s="214"/>
      <c r="I457" s="165"/>
      <c r="J457" s="165"/>
      <c r="K457" s="165"/>
      <c r="L457" s="165"/>
      <c r="M457" s="165"/>
      <c r="N457" s="169"/>
      <c r="O457" s="26"/>
      <c r="P457" s="35"/>
      <c r="Q457" s="35"/>
      <c r="R457" s="35"/>
      <c r="S457" s="48"/>
      <c r="T457" s="35"/>
    </row>
    <row r="458" spans="1:20" s="27" customFormat="1" ht="20.25" customHeight="1" x14ac:dyDescent="0.25">
      <c r="A458" s="166"/>
      <c r="B458" s="175">
        <v>19</v>
      </c>
      <c r="C458" s="175" t="s">
        <v>19</v>
      </c>
      <c r="D458" s="165"/>
      <c r="E458" s="165"/>
      <c r="F458" s="165"/>
      <c r="G458" s="165"/>
      <c r="H458" s="165"/>
      <c r="I458" s="165"/>
      <c r="J458" s="165"/>
      <c r="K458" s="165"/>
      <c r="L458" s="165"/>
      <c r="M458" s="165"/>
      <c r="N458" s="169"/>
      <c r="O458" s="26"/>
      <c r="P458" s="35"/>
      <c r="Q458" s="35"/>
      <c r="R458" s="35"/>
      <c r="S458" s="48"/>
      <c r="T458" s="35"/>
    </row>
    <row r="459" spans="1:20" s="27" customFormat="1" ht="7.5" customHeight="1" x14ac:dyDescent="0.25">
      <c r="A459" s="166"/>
      <c r="B459" s="175"/>
      <c r="C459" s="165"/>
      <c r="D459" s="165"/>
      <c r="E459" s="165"/>
      <c r="F459" s="165"/>
      <c r="G459" s="165"/>
      <c r="H459" s="165"/>
      <c r="I459" s="165"/>
      <c r="J459" s="165"/>
      <c r="K459" s="165"/>
      <c r="L459" s="165"/>
      <c r="M459" s="165"/>
      <c r="N459" s="169"/>
      <c r="O459" s="26"/>
      <c r="P459" s="35"/>
      <c r="Q459" s="35"/>
      <c r="R459" s="35"/>
      <c r="S459" s="48"/>
      <c r="T459" s="35"/>
    </row>
    <row r="460" spans="1:20" s="27" customFormat="1" ht="20" x14ac:dyDescent="0.25">
      <c r="A460" s="166"/>
      <c r="B460" s="175"/>
      <c r="C460" s="165" t="s">
        <v>140</v>
      </c>
      <c r="D460" s="165"/>
      <c r="E460" s="165"/>
      <c r="F460" s="165"/>
      <c r="G460" s="165"/>
      <c r="H460" s="165"/>
      <c r="I460" s="165"/>
      <c r="J460" s="165"/>
      <c r="K460" s="165"/>
      <c r="L460" s="165"/>
      <c r="M460" s="165"/>
      <c r="N460" s="169"/>
      <c r="O460" s="26"/>
      <c r="P460" s="35"/>
      <c r="Q460" s="35"/>
      <c r="R460" s="35"/>
      <c r="S460" s="48"/>
      <c r="T460" s="35"/>
    </row>
    <row r="461" spans="1:20" s="27" customFormat="1" ht="14.15" customHeight="1" x14ac:dyDescent="0.25">
      <c r="A461" s="166"/>
      <c r="B461" s="175"/>
      <c r="C461" s="165"/>
      <c r="D461" s="203"/>
      <c r="E461" s="203"/>
      <c r="F461" s="203"/>
      <c r="G461" s="203"/>
      <c r="H461" s="203"/>
      <c r="I461" s="203"/>
      <c r="J461" s="203"/>
      <c r="K461" s="203"/>
      <c r="L461" s="203"/>
      <c r="M461" s="165"/>
      <c r="N461" s="169"/>
      <c r="O461" s="26"/>
      <c r="P461" s="35"/>
      <c r="Q461" s="35"/>
      <c r="R461" s="35"/>
      <c r="S461" s="48"/>
      <c r="T461" s="35"/>
    </row>
    <row r="462" spans="1:20" s="27" customFormat="1" ht="20.149999999999999" customHeight="1" x14ac:dyDescent="0.25">
      <c r="A462" s="166"/>
      <c r="B462" s="175"/>
      <c r="C462" s="165" t="s">
        <v>155</v>
      </c>
      <c r="D462" s="215" t="s">
        <v>118</v>
      </c>
      <c r="E462" s="203"/>
      <c r="F462" s="203"/>
      <c r="G462" s="203"/>
      <c r="H462" s="203"/>
      <c r="I462" s="203"/>
      <c r="J462" s="203"/>
      <c r="K462" s="203"/>
      <c r="L462" s="203"/>
      <c r="M462" s="165"/>
      <c r="N462" s="169"/>
      <c r="O462" s="26"/>
      <c r="P462" s="35"/>
      <c r="Q462" s="35"/>
      <c r="R462" s="35"/>
      <c r="S462" s="48"/>
      <c r="T462" s="35"/>
    </row>
    <row r="463" spans="1:20" s="27" customFormat="1" ht="16.5" customHeight="1" x14ac:dyDescent="0.25">
      <c r="A463" s="166"/>
      <c r="B463" s="175"/>
      <c r="C463" s="165"/>
      <c r="D463" s="165"/>
      <c r="E463" s="165" t="s">
        <v>20</v>
      </c>
      <c r="F463" s="165"/>
      <c r="G463" s="165"/>
      <c r="H463" s="165"/>
      <c r="I463" s="165"/>
      <c r="J463" s="165"/>
      <c r="K463" s="165"/>
      <c r="L463" s="165"/>
      <c r="M463" s="165"/>
      <c r="N463" s="169"/>
      <c r="O463" s="26"/>
      <c r="P463" s="35"/>
      <c r="Q463" s="35"/>
      <c r="R463" s="35"/>
      <c r="S463" s="48"/>
      <c r="T463" s="35"/>
    </row>
    <row r="464" spans="1:20" s="27" customFormat="1" ht="16.5" customHeight="1" x14ac:dyDescent="0.25">
      <c r="A464" s="166"/>
      <c r="B464" s="175"/>
      <c r="C464" s="165"/>
      <c r="D464" s="165"/>
      <c r="E464" s="165" t="s">
        <v>48</v>
      </c>
      <c r="F464" s="165"/>
      <c r="G464" s="165"/>
      <c r="H464" s="165"/>
      <c r="I464" s="165"/>
      <c r="J464" s="165"/>
      <c r="K464" s="165"/>
      <c r="L464" s="165"/>
      <c r="M464" s="165"/>
      <c r="N464" s="169"/>
      <c r="O464" s="26"/>
      <c r="P464" s="35"/>
      <c r="Q464" s="35"/>
      <c r="R464" s="35"/>
      <c r="S464" s="48"/>
      <c r="T464" s="35"/>
    </row>
    <row r="465" spans="1:20" s="27" customFormat="1" ht="16.5" customHeight="1" x14ac:dyDescent="0.25">
      <c r="A465" s="166"/>
      <c r="B465" s="175"/>
      <c r="C465" s="165"/>
      <c r="D465" s="165"/>
      <c r="E465" s="165" t="s">
        <v>21</v>
      </c>
      <c r="F465" s="165"/>
      <c r="G465" s="165"/>
      <c r="H465" s="165"/>
      <c r="I465" s="165"/>
      <c r="J465" s="165"/>
      <c r="K465" s="165"/>
      <c r="L465" s="165"/>
      <c r="M465" s="165"/>
      <c r="N465" s="169"/>
      <c r="O465" s="26"/>
      <c r="P465" s="35"/>
      <c r="Q465" s="35"/>
      <c r="R465" s="35"/>
      <c r="S465" s="48"/>
      <c r="T465" s="35"/>
    </row>
    <row r="466" spans="1:20" s="27" customFormat="1" ht="20.149999999999999" customHeight="1" x14ac:dyDescent="0.25">
      <c r="A466" s="166"/>
      <c r="B466" s="175"/>
      <c r="C466" s="165"/>
      <c r="D466" s="165" t="s">
        <v>119</v>
      </c>
      <c r="E466" s="165"/>
      <c r="F466" s="165"/>
      <c r="G466" s="165"/>
      <c r="H466" s="165"/>
      <c r="I466" s="165"/>
      <c r="J466" s="165"/>
      <c r="K466" s="165"/>
      <c r="L466" s="165"/>
      <c r="M466" s="165"/>
      <c r="N466" s="169"/>
      <c r="O466" s="26"/>
      <c r="P466" s="35"/>
      <c r="Q466" s="35"/>
      <c r="R466" s="35"/>
      <c r="S466" s="48"/>
      <c r="T466" s="35"/>
    </row>
    <row r="467" spans="1:20" s="27" customFormat="1" ht="14.15" customHeight="1" x14ac:dyDescent="0.25">
      <c r="A467" s="166"/>
      <c r="B467" s="175"/>
      <c r="C467" s="165"/>
      <c r="D467" s="165"/>
      <c r="E467" s="165"/>
      <c r="F467" s="165"/>
      <c r="G467" s="165"/>
      <c r="H467" s="165"/>
      <c r="I467" s="165"/>
      <c r="J467" s="165"/>
      <c r="K467" s="165"/>
      <c r="L467" s="165"/>
      <c r="M467" s="165"/>
      <c r="N467" s="169"/>
      <c r="O467" s="26"/>
      <c r="P467" s="35"/>
      <c r="Q467" s="35"/>
      <c r="R467" s="35"/>
      <c r="S467" s="48"/>
      <c r="T467" s="35"/>
    </row>
    <row r="468" spans="1:20" s="27" customFormat="1" ht="20" x14ac:dyDescent="0.25">
      <c r="A468" s="166"/>
      <c r="B468" s="175"/>
      <c r="C468" s="165" t="s">
        <v>155</v>
      </c>
      <c r="D468" s="165" t="s">
        <v>61</v>
      </c>
      <c r="E468" s="165"/>
      <c r="F468" s="165"/>
      <c r="G468" s="165"/>
      <c r="H468" s="165"/>
      <c r="I468" s="165"/>
      <c r="J468" s="165"/>
      <c r="K468" s="165"/>
      <c r="L468" s="165"/>
      <c r="M468" s="165"/>
      <c r="N468" s="169"/>
      <c r="O468" s="26"/>
      <c r="P468" s="35"/>
      <c r="Q468" s="35"/>
      <c r="R468" s="35"/>
      <c r="S468" s="48"/>
      <c r="T468" s="35"/>
    </row>
    <row r="469" spans="1:20" s="27" customFormat="1" ht="14.15" customHeight="1" x14ac:dyDescent="0.25">
      <c r="A469" s="166"/>
      <c r="B469" s="175"/>
      <c r="C469" s="165"/>
      <c r="D469" s="165"/>
      <c r="E469" s="165"/>
      <c r="F469" s="165"/>
      <c r="G469" s="165"/>
      <c r="H469" s="165"/>
      <c r="I469" s="165"/>
      <c r="J469" s="165"/>
      <c r="K469" s="165"/>
      <c r="L469" s="165"/>
      <c r="M469" s="165"/>
      <c r="N469" s="169"/>
      <c r="O469" s="26"/>
      <c r="P469" s="35"/>
      <c r="Q469" s="35"/>
      <c r="R469" s="35"/>
      <c r="S469" s="48"/>
      <c r="T469" s="35"/>
    </row>
    <row r="470" spans="1:20" s="27" customFormat="1" ht="30" customHeight="1" x14ac:dyDescent="0.25">
      <c r="A470" s="166"/>
      <c r="B470" s="175"/>
      <c r="C470" s="165" t="s">
        <v>155</v>
      </c>
      <c r="D470" s="412" t="s">
        <v>408</v>
      </c>
      <c r="E470" s="412"/>
      <c r="F470" s="412"/>
      <c r="G470" s="412"/>
      <c r="H470" s="412"/>
      <c r="I470" s="412"/>
      <c r="J470" s="412"/>
      <c r="K470" s="412"/>
      <c r="L470" s="412"/>
      <c r="M470" s="165"/>
      <c r="N470" s="169"/>
      <c r="O470" s="26"/>
      <c r="P470" s="35"/>
      <c r="Q470" s="35"/>
      <c r="R470" s="35"/>
      <c r="S470" s="48"/>
      <c r="T470" s="35"/>
    </row>
    <row r="471" spans="1:20" s="27" customFormat="1" ht="14.15" customHeight="1" x14ac:dyDescent="0.25">
      <c r="A471" s="166"/>
      <c r="B471" s="175"/>
      <c r="C471" s="165"/>
      <c r="D471" s="216"/>
      <c r="E471" s="216"/>
      <c r="F471" s="216"/>
      <c r="G471" s="216"/>
      <c r="H471" s="216"/>
      <c r="I471" s="216"/>
      <c r="J471" s="216"/>
      <c r="K471" s="216"/>
      <c r="L471" s="216"/>
      <c r="M471" s="165"/>
      <c r="N471" s="169"/>
      <c r="O471" s="26"/>
      <c r="P471" s="35"/>
      <c r="Q471" s="35"/>
      <c r="R471" s="35"/>
      <c r="S471" s="48"/>
      <c r="T471" s="35"/>
    </row>
    <row r="472" spans="1:20" s="27" customFormat="1" ht="32" customHeight="1" x14ac:dyDescent="0.25">
      <c r="A472" s="166"/>
      <c r="B472" s="175"/>
      <c r="C472" s="165" t="s">
        <v>155</v>
      </c>
      <c r="D472" s="390" t="s">
        <v>409</v>
      </c>
      <c r="E472" s="390"/>
      <c r="F472" s="390"/>
      <c r="G472" s="390"/>
      <c r="H472" s="390"/>
      <c r="I472" s="390"/>
      <c r="J472" s="390"/>
      <c r="K472" s="390"/>
      <c r="L472" s="390"/>
      <c r="M472" s="165"/>
      <c r="N472" s="169"/>
      <c r="O472" s="26"/>
      <c r="P472" s="35"/>
      <c r="Q472" s="35"/>
      <c r="R472" s="35"/>
      <c r="S472" s="48"/>
      <c r="T472" s="35"/>
    </row>
    <row r="473" spans="1:20" s="27" customFormat="1" ht="10" customHeight="1" x14ac:dyDescent="0.25">
      <c r="A473" s="166"/>
      <c r="B473" s="175"/>
      <c r="C473" s="165"/>
      <c r="D473" s="188"/>
      <c r="E473" s="188"/>
      <c r="F473" s="188"/>
      <c r="G473" s="188"/>
      <c r="H473" s="188"/>
      <c r="I473" s="188"/>
      <c r="J473" s="188"/>
      <c r="K473" s="188"/>
      <c r="L473" s="188"/>
      <c r="M473" s="165"/>
      <c r="N473" s="169"/>
      <c r="O473" s="26"/>
      <c r="P473" s="35"/>
      <c r="Q473" s="35"/>
      <c r="R473" s="35"/>
      <c r="S473" s="48"/>
      <c r="T473" s="35"/>
    </row>
    <row r="474" spans="1:20" s="27" customFormat="1" ht="78" customHeight="1" x14ac:dyDescent="0.25">
      <c r="A474" s="166"/>
      <c r="B474" s="175"/>
      <c r="C474" s="165" t="s">
        <v>155</v>
      </c>
      <c r="D474" s="390" t="s">
        <v>245</v>
      </c>
      <c r="E474" s="390"/>
      <c r="F474" s="390"/>
      <c r="G474" s="390"/>
      <c r="H474" s="390"/>
      <c r="I474" s="390"/>
      <c r="J474" s="390"/>
      <c r="K474" s="390"/>
      <c r="L474" s="390"/>
      <c r="M474" s="165"/>
      <c r="N474" s="169"/>
      <c r="O474" s="26"/>
      <c r="P474" s="35"/>
      <c r="Q474" s="35"/>
      <c r="R474" s="35"/>
      <c r="S474" s="48"/>
      <c r="T474" s="35"/>
    </row>
    <row r="475" spans="1:20" s="27" customFormat="1" ht="10" customHeight="1" x14ac:dyDescent="0.25">
      <c r="A475" s="166"/>
      <c r="B475" s="175"/>
      <c r="C475" s="165"/>
      <c r="D475" s="217"/>
      <c r="E475" s="217"/>
      <c r="F475" s="217"/>
      <c r="G475" s="217"/>
      <c r="H475" s="217"/>
      <c r="I475" s="217"/>
      <c r="J475" s="217"/>
      <c r="K475" s="217"/>
      <c r="L475" s="217"/>
      <c r="M475" s="165"/>
      <c r="N475" s="169"/>
      <c r="O475" s="26"/>
      <c r="P475" s="35"/>
      <c r="Q475" s="35"/>
      <c r="R475" s="35"/>
      <c r="S475" s="48"/>
      <c r="T475" s="35"/>
    </row>
    <row r="476" spans="1:20" s="27" customFormat="1" ht="37.5" customHeight="1" x14ac:dyDescent="0.25">
      <c r="A476" s="166"/>
      <c r="B476" s="175"/>
      <c r="C476" s="165" t="s">
        <v>155</v>
      </c>
      <c r="D476" s="390" t="s">
        <v>84</v>
      </c>
      <c r="E476" s="390"/>
      <c r="F476" s="390"/>
      <c r="G476" s="390"/>
      <c r="H476" s="390"/>
      <c r="I476" s="390"/>
      <c r="J476" s="390"/>
      <c r="K476" s="390"/>
      <c r="L476" s="390"/>
      <c r="M476" s="165"/>
      <c r="N476" s="169"/>
      <c r="O476" s="26"/>
      <c r="P476" s="35"/>
      <c r="Q476" s="35"/>
      <c r="R476" s="35"/>
      <c r="S476" s="48"/>
      <c r="T476" s="35"/>
    </row>
    <row r="477" spans="1:20" s="27" customFormat="1" ht="13.5" customHeight="1" x14ac:dyDescent="0.25">
      <c r="A477" s="166"/>
      <c r="B477" s="175"/>
      <c r="C477" s="165"/>
      <c r="D477" s="217"/>
      <c r="E477" s="217"/>
      <c r="F477" s="217"/>
      <c r="G477" s="217"/>
      <c r="H477" s="217"/>
      <c r="I477" s="217"/>
      <c r="J477" s="217"/>
      <c r="K477" s="217"/>
      <c r="L477" s="217"/>
      <c r="M477" s="165"/>
      <c r="N477" s="169"/>
      <c r="O477" s="26"/>
      <c r="P477" s="35"/>
      <c r="Q477" s="35"/>
      <c r="R477" s="35"/>
      <c r="S477" s="48"/>
      <c r="T477" s="35"/>
    </row>
    <row r="478" spans="1:20" s="27" customFormat="1" ht="63.75" customHeight="1" x14ac:dyDescent="0.25">
      <c r="A478" s="166"/>
      <c r="B478" s="175"/>
      <c r="C478" s="165" t="s">
        <v>155</v>
      </c>
      <c r="D478" s="390" t="s">
        <v>246</v>
      </c>
      <c r="E478" s="390"/>
      <c r="F478" s="390"/>
      <c r="G478" s="390"/>
      <c r="H478" s="390"/>
      <c r="I478" s="390"/>
      <c r="J478" s="390"/>
      <c r="K478" s="390"/>
      <c r="L478" s="390"/>
      <c r="M478" s="165"/>
      <c r="N478" s="169"/>
      <c r="O478" s="26"/>
      <c r="P478" s="35"/>
      <c r="Q478" s="35"/>
      <c r="R478" s="35"/>
      <c r="S478" s="48"/>
      <c r="T478" s="35"/>
    </row>
    <row r="479" spans="1:20" s="27" customFormat="1" ht="13.5" customHeight="1" x14ac:dyDescent="0.25">
      <c r="A479" s="166"/>
      <c r="B479" s="175"/>
      <c r="C479" s="165"/>
      <c r="D479" s="217"/>
      <c r="E479" s="217"/>
      <c r="F479" s="217"/>
      <c r="G479" s="217"/>
      <c r="H479" s="217"/>
      <c r="I479" s="217"/>
      <c r="J479" s="217"/>
      <c r="K479" s="217"/>
      <c r="L479" s="217"/>
      <c r="M479" s="165"/>
      <c r="N479" s="169"/>
      <c r="O479" s="26"/>
      <c r="P479" s="35"/>
      <c r="Q479" s="35"/>
      <c r="R479" s="35"/>
      <c r="S479" s="48"/>
      <c r="T479" s="35"/>
    </row>
    <row r="480" spans="1:20" s="27" customFormat="1" ht="45" customHeight="1" x14ac:dyDescent="0.25">
      <c r="A480" s="166"/>
      <c r="B480" s="175"/>
      <c r="C480" s="165" t="s">
        <v>155</v>
      </c>
      <c r="D480" s="390" t="s">
        <v>220</v>
      </c>
      <c r="E480" s="390"/>
      <c r="F480" s="390"/>
      <c r="G480" s="390"/>
      <c r="H480" s="390"/>
      <c r="I480" s="390"/>
      <c r="J480" s="390"/>
      <c r="K480" s="390"/>
      <c r="L480" s="390"/>
      <c r="M480" s="165"/>
      <c r="N480" s="169"/>
      <c r="O480" s="26"/>
      <c r="P480" s="35"/>
      <c r="Q480" s="35"/>
      <c r="R480" s="35"/>
      <c r="S480" s="48"/>
      <c r="T480" s="35"/>
    </row>
    <row r="481" spans="1:20" s="27" customFormat="1" ht="9" customHeight="1" x14ac:dyDescent="0.25">
      <c r="A481" s="166"/>
      <c r="B481" s="175"/>
      <c r="C481" s="165"/>
      <c r="D481" s="217"/>
      <c r="E481" s="217"/>
      <c r="F481" s="217"/>
      <c r="G481" s="217"/>
      <c r="H481" s="217"/>
      <c r="I481" s="217"/>
      <c r="J481" s="217"/>
      <c r="K481" s="217"/>
      <c r="L481" s="217"/>
      <c r="M481" s="165"/>
      <c r="N481" s="169"/>
      <c r="O481" s="26"/>
      <c r="P481" s="35"/>
      <c r="Q481" s="35"/>
      <c r="R481" s="35"/>
      <c r="S481" s="48"/>
      <c r="T481" s="35"/>
    </row>
    <row r="482" spans="1:20" s="29" customFormat="1" ht="37.5" customHeight="1" x14ac:dyDescent="0.25">
      <c r="A482" s="166"/>
      <c r="B482" s="166"/>
      <c r="C482" s="218" t="s">
        <v>155</v>
      </c>
      <c r="D482" s="390" t="s">
        <v>384</v>
      </c>
      <c r="E482" s="390"/>
      <c r="F482" s="390"/>
      <c r="G482" s="390"/>
      <c r="H482" s="390"/>
      <c r="I482" s="390"/>
      <c r="J482" s="390"/>
      <c r="K482" s="390"/>
      <c r="L482" s="390"/>
      <c r="M482" s="188"/>
      <c r="N482" s="194"/>
      <c r="O482" s="28"/>
      <c r="P482" s="37"/>
      <c r="Q482" s="37"/>
      <c r="R482" s="37"/>
      <c r="S482" s="50"/>
      <c r="T482" s="37"/>
    </row>
    <row r="483" spans="1:20" s="29" customFormat="1" ht="20" x14ac:dyDescent="0.25">
      <c r="A483" s="166"/>
      <c r="B483" s="166"/>
      <c r="C483" s="218"/>
      <c r="D483" s="493" t="s">
        <v>385</v>
      </c>
      <c r="E483" s="493"/>
      <c r="F483" s="493"/>
      <c r="G483" s="493"/>
      <c r="H483" s="493"/>
      <c r="I483" s="493"/>
      <c r="J483" s="493"/>
      <c r="K483" s="493"/>
      <c r="L483" s="493"/>
      <c r="M483" s="188"/>
      <c r="N483" s="194"/>
      <c r="O483" s="28"/>
      <c r="P483" s="37"/>
      <c r="Q483" s="37"/>
      <c r="R483" s="37"/>
      <c r="S483" s="50"/>
      <c r="T483" s="37"/>
    </row>
    <row r="484" spans="1:20" s="29" customFormat="1" ht="20" x14ac:dyDescent="0.25">
      <c r="A484" s="166"/>
      <c r="B484" s="166"/>
      <c r="C484" s="218"/>
      <c r="D484" s="493" t="s">
        <v>386</v>
      </c>
      <c r="E484" s="493"/>
      <c r="F484" s="493"/>
      <c r="G484" s="493"/>
      <c r="H484" s="493"/>
      <c r="I484" s="493"/>
      <c r="J484" s="493"/>
      <c r="K484" s="493"/>
      <c r="L484" s="493"/>
      <c r="M484" s="188"/>
      <c r="N484" s="194"/>
      <c r="O484" s="28"/>
      <c r="P484" s="37"/>
      <c r="Q484" s="37"/>
      <c r="R484" s="37"/>
      <c r="S484" s="50"/>
      <c r="T484" s="37"/>
    </row>
    <row r="485" spans="1:20" s="29" customFormat="1" ht="20" x14ac:dyDescent="0.25">
      <c r="A485" s="166"/>
      <c r="B485" s="166"/>
      <c r="C485" s="218"/>
      <c r="D485" s="494" t="s">
        <v>387</v>
      </c>
      <c r="E485" s="495"/>
      <c r="F485" s="495"/>
      <c r="G485" s="495"/>
      <c r="H485" s="495"/>
      <c r="I485" s="495"/>
      <c r="J485" s="495"/>
      <c r="K485" s="495"/>
      <c r="L485" s="495"/>
      <c r="M485" s="188"/>
      <c r="N485" s="194"/>
      <c r="O485" s="28"/>
      <c r="P485" s="37"/>
      <c r="Q485" s="37"/>
      <c r="R485" s="37"/>
      <c r="S485" s="50"/>
      <c r="T485" s="37"/>
    </row>
    <row r="486" spans="1:20" s="29" customFormat="1" ht="20" x14ac:dyDescent="0.25">
      <c r="A486" s="166"/>
      <c r="B486" s="166"/>
      <c r="C486" s="218"/>
      <c r="D486" s="493" t="s">
        <v>388</v>
      </c>
      <c r="E486" s="493"/>
      <c r="F486" s="493"/>
      <c r="G486" s="493"/>
      <c r="H486" s="493"/>
      <c r="I486" s="493"/>
      <c r="J486" s="493"/>
      <c r="K486" s="493"/>
      <c r="L486" s="493"/>
      <c r="M486" s="188"/>
      <c r="N486" s="194"/>
      <c r="O486" s="28"/>
      <c r="P486" s="37"/>
      <c r="Q486" s="37"/>
      <c r="R486" s="37"/>
      <c r="S486" s="50"/>
      <c r="T486" s="37"/>
    </row>
    <row r="487" spans="1:20" s="29" customFormat="1" ht="20" x14ac:dyDescent="0.25">
      <c r="A487" s="166"/>
      <c r="B487" s="166"/>
      <c r="C487" s="218"/>
      <c r="D487" s="493" t="s">
        <v>389</v>
      </c>
      <c r="E487" s="493"/>
      <c r="F487" s="493"/>
      <c r="G487" s="493"/>
      <c r="H487" s="493"/>
      <c r="I487" s="493"/>
      <c r="J487" s="493"/>
      <c r="K487" s="493"/>
      <c r="L487" s="493"/>
      <c r="M487" s="188"/>
      <c r="N487" s="194"/>
      <c r="O487" s="28"/>
      <c r="P487" s="37"/>
      <c r="Q487" s="37"/>
      <c r="R487" s="37"/>
      <c r="S487" s="50"/>
      <c r="T487" s="37"/>
    </row>
    <row r="488" spans="1:20" s="29" customFormat="1" ht="20" x14ac:dyDescent="0.25">
      <c r="A488" s="166"/>
      <c r="B488" s="166"/>
      <c r="C488" s="218"/>
      <c r="D488" s="494" t="s">
        <v>390</v>
      </c>
      <c r="E488" s="495"/>
      <c r="F488" s="495"/>
      <c r="G488" s="495"/>
      <c r="H488" s="495"/>
      <c r="I488" s="495"/>
      <c r="J488" s="495"/>
      <c r="K488" s="495"/>
      <c r="L488" s="495"/>
      <c r="M488" s="188"/>
      <c r="N488" s="194"/>
      <c r="O488" s="28"/>
      <c r="P488" s="37"/>
      <c r="Q488" s="37"/>
      <c r="R488" s="37"/>
      <c r="S488" s="50"/>
      <c r="T488" s="37"/>
    </row>
    <row r="489" spans="1:20" s="29" customFormat="1" ht="12" customHeight="1" x14ac:dyDescent="0.25">
      <c r="A489" s="166"/>
      <c r="B489" s="166"/>
      <c r="C489" s="218"/>
      <c r="D489" s="219"/>
      <c r="E489" s="220"/>
      <c r="F489" s="220"/>
      <c r="G489" s="220"/>
      <c r="H489" s="220"/>
      <c r="I489" s="220"/>
      <c r="J489" s="220"/>
      <c r="K489" s="220"/>
      <c r="L489" s="220"/>
      <c r="M489" s="188"/>
      <c r="N489" s="194"/>
      <c r="O489" s="28"/>
      <c r="P489" s="37"/>
      <c r="Q489" s="37"/>
      <c r="R489" s="37"/>
      <c r="S489" s="50"/>
      <c r="T489" s="37"/>
    </row>
    <row r="490" spans="1:20" s="27" customFormat="1" ht="136.5" customHeight="1" x14ac:dyDescent="0.25">
      <c r="A490" s="166"/>
      <c r="B490" s="175"/>
      <c r="C490" s="215" t="s">
        <v>155</v>
      </c>
      <c r="D490" s="390" t="s">
        <v>391</v>
      </c>
      <c r="E490" s="390"/>
      <c r="F490" s="390"/>
      <c r="G490" s="390"/>
      <c r="H490" s="390"/>
      <c r="I490" s="390"/>
      <c r="J490" s="390"/>
      <c r="K490" s="390"/>
      <c r="L490" s="390"/>
      <c r="M490" s="165"/>
      <c r="N490" s="169"/>
      <c r="O490" s="26"/>
      <c r="P490" s="35"/>
      <c r="Q490" s="35"/>
      <c r="R490" s="35"/>
      <c r="S490" s="48"/>
      <c r="T490" s="35"/>
    </row>
    <row r="491" spans="1:20" s="27" customFormat="1" ht="8" customHeight="1" x14ac:dyDescent="0.25">
      <c r="A491" s="166"/>
      <c r="B491" s="175"/>
      <c r="C491" s="215"/>
      <c r="D491" s="217"/>
      <c r="E491" s="217"/>
      <c r="F491" s="217"/>
      <c r="G491" s="217"/>
      <c r="H491" s="217"/>
      <c r="I491" s="217"/>
      <c r="J491" s="217"/>
      <c r="K491" s="217"/>
      <c r="L491" s="217"/>
      <c r="M491" s="165"/>
      <c r="N491" s="169"/>
      <c r="O491" s="26"/>
      <c r="P491" s="35"/>
      <c r="Q491" s="35"/>
      <c r="R491" s="35"/>
      <c r="S491" s="48"/>
      <c r="T491" s="35"/>
    </row>
    <row r="492" spans="1:20" s="27" customFormat="1" ht="20" x14ac:dyDescent="0.25">
      <c r="A492" s="166"/>
      <c r="B492" s="175"/>
      <c r="C492" s="165" t="s">
        <v>155</v>
      </c>
      <c r="D492" s="188" t="s">
        <v>62</v>
      </c>
      <c r="E492" s="188"/>
      <c r="F492" s="188"/>
      <c r="G492" s="188"/>
      <c r="H492" s="188"/>
      <c r="I492" s="188"/>
      <c r="J492" s="188"/>
      <c r="K492" s="188"/>
      <c r="L492" s="188"/>
      <c r="M492" s="165"/>
      <c r="N492" s="169"/>
      <c r="O492" s="26"/>
      <c r="P492" s="35"/>
      <c r="Q492" s="35"/>
      <c r="R492" s="35"/>
      <c r="S492" s="48"/>
      <c r="T492" s="35"/>
    </row>
    <row r="493" spans="1:20" s="27" customFormat="1" ht="7.5" customHeight="1" x14ac:dyDescent="0.25">
      <c r="A493" s="166"/>
      <c r="B493" s="175"/>
      <c r="C493" s="165"/>
      <c r="D493" s="165"/>
      <c r="E493" s="165"/>
      <c r="F493" s="165"/>
      <c r="G493" s="165"/>
      <c r="H493" s="165"/>
      <c r="I493" s="165"/>
      <c r="J493" s="165"/>
      <c r="K493" s="165"/>
      <c r="L493" s="165"/>
      <c r="M493" s="165"/>
      <c r="N493" s="169"/>
      <c r="O493" s="26"/>
      <c r="P493" s="35"/>
      <c r="Q493" s="35"/>
      <c r="R493" s="35"/>
      <c r="S493" s="48"/>
      <c r="T493" s="35"/>
    </row>
    <row r="494" spans="1:20" s="27" customFormat="1" ht="13.5" customHeight="1" x14ac:dyDescent="0.25">
      <c r="A494" s="166"/>
      <c r="B494" s="175"/>
      <c r="C494" s="165"/>
      <c r="D494" s="165"/>
      <c r="E494" s="165"/>
      <c r="F494" s="165"/>
      <c r="G494" s="165"/>
      <c r="H494" s="165"/>
      <c r="I494" s="165"/>
      <c r="J494" s="165"/>
      <c r="K494" s="165"/>
      <c r="L494" s="165"/>
      <c r="M494" s="165"/>
      <c r="N494" s="169"/>
      <c r="O494" s="26"/>
      <c r="P494" s="35"/>
      <c r="Q494" s="35"/>
      <c r="R494" s="35"/>
      <c r="S494" s="48"/>
      <c r="T494" s="35"/>
    </row>
    <row r="495" spans="1:20" s="27" customFormat="1" ht="14.15" customHeight="1" x14ac:dyDescent="0.25">
      <c r="A495" s="166"/>
      <c r="B495" s="175">
        <v>20</v>
      </c>
      <c r="C495" s="175" t="s">
        <v>26</v>
      </c>
      <c r="D495" s="175"/>
      <c r="E495" s="165"/>
      <c r="F495" s="165"/>
      <c r="G495" s="165"/>
      <c r="H495" s="165"/>
      <c r="I495" s="165"/>
      <c r="J495" s="165"/>
      <c r="K495" s="165"/>
      <c r="L495" s="165"/>
      <c r="M495" s="165"/>
      <c r="N495" s="169"/>
      <c r="O495" s="26"/>
      <c r="P495" s="35"/>
      <c r="Q495" s="35"/>
      <c r="R495" s="35"/>
      <c r="S495" s="48"/>
      <c r="T495" s="35"/>
    </row>
    <row r="496" spans="1:20" s="27" customFormat="1" ht="14.15" customHeight="1" x14ac:dyDescent="0.25">
      <c r="A496" s="166"/>
      <c r="B496" s="175"/>
      <c r="C496" s="165"/>
      <c r="D496" s="165"/>
      <c r="E496" s="165"/>
      <c r="F496" s="165"/>
      <c r="G496" s="165"/>
      <c r="H496" s="165"/>
      <c r="I496" s="165"/>
      <c r="J496" s="165"/>
      <c r="K496" s="165"/>
      <c r="L496" s="165"/>
      <c r="M496" s="165"/>
      <c r="N496" s="169"/>
      <c r="O496" s="26"/>
      <c r="P496" s="35"/>
      <c r="Q496" s="35"/>
      <c r="R496" s="35"/>
      <c r="S496" s="48"/>
      <c r="T496" s="35"/>
    </row>
    <row r="497" spans="1:20" s="27" customFormat="1" ht="15" customHeight="1" x14ac:dyDescent="0.25">
      <c r="A497" s="166"/>
      <c r="B497" s="175"/>
      <c r="C497" s="165"/>
      <c r="D497" s="165" t="s">
        <v>141</v>
      </c>
      <c r="E497" s="165"/>
      <c r="F497" s="165"/>
      <c r="G497" s="165"/>
      <c r="H497" s="165"/>
      <c r="I497" s="165"/>
      <c r="J497" s="165"/>
      <c r="K497" s="165"/>
      <c r="L497" s="165"/>
      <c r="M497" s="165"/>
      <c r="N497" s="169"/>
      <c r="O497" s="26"/>
      <c r="P497" s="35"/>
      <c r="Q497" s="35"/>
      <c r="R497" s="35"/>
      <c r="S497" s="48"/>
      <c r="T497" s="35"/>
    </row>
    <row r="498" spans="1:20" s="27" customFormat="1" ht="12" customHeight="1" x14ac:dyDescent="0.25">
      <c r="A498" s="166"/>
      <c r="B498" s="175"/>
      <c r="C498" s="165"/>
      <c r="D498" s="165"/>
      <c r="E498" s="165"/>
      <c r="F498" s="165"/>
      <c r="G498" s="165"/>
      <c r="H498" s="165"/>
      <c r="I498" s="165"/>
      <c r="J498" s="165"/>
      <c r="K498" s="165"/>
      <c r="L498" s="165"/>
      <c r="M498" s="165"/>
      <c r="N498" s="169"/>
      <c r="O498" s="26"/>
      <c r="P498" s="35"/>
      <c r="Q498" s="35"/>
      <c r="R498" s="35"/>
      <c r="S498" s="48"/>
      <c r="T498" s="35"/>
    </row>
    <row r="499" spans="1:20" s="27" customFormat="1" ht="15" customHeight="1" x14ac:dyDescent="0.25">
      <c r="A499" s="166"/>
      <c r="B499" s="175"/>
      <c r="C499" s="165"/>
      <c r="D499" s="165" t="s">
        <v>2</v>
      </c>
      <c r="E499" s="165"/>
      <c r="F499" s="165"/>
      <c r="G499" s="165"/>
      <c r="H499" s="165"/>
      <c r="I499" s="165"/>
      <c r="J499" s="165"/>
      <c r="K499" s="165"/>
      <c r="L499" s="165"/>
      <c r="M499" s="165"/>
      <c r="N499" s="169"/>
      <c r="O499" s="26"/>
      <c r="P499" s="35"/>
      <c r="Q499" s="35"/>
      <c r="R499" s="35"/>
      <c r="S499" s="48"/>
      <c r="T499" s="35"/>
    </row>
    <row r="500" spans="1:20" s="27" customFormat="1" ht="12.75" customHeight="1" x14ac:dyDescent="0.25">
      <c r="A500" s="166"/>
      <c r="B500" s="175"/>
      <c r="C500" s="165"/>
      <c r="D500" s="165"/>
      <c r="E500" s="165"/>
      <c r="F500" s="165"/>
      <c r="G500" s="165"/>
      <c r="H500" s="165"/>
      <c r="I500" s="165"/>
      <c r="J500" s="165"/>
      <c r="K500" s="165"/>
      <c r="L500" s="165"/>
      <c r="M500" s="165"/>
      <c r="N500" s="169"/>
      <c r="O500" s="26"/>
      <c r="P500" s="35"/>
      <c r="Q500" s="35"/>
      <c r="R500" s="35"/>
      <c r="S500" s="48"/>
      <c r="T500" s="35"/>
    </row>
    <row r="501" spans="1:20" s="27" customFormat="1" ht="30.75" customHeight="1" x14ac:dyDescent="0.25">
      <c r="A501" s="166"/>
      <c r="B501" s="175"/>
      <c r="C501" s="165"/>
      <c r="D501" s="412" t="s">
        <v>259</v>
      </c>
      <c r="E501" s="391"/>
      <c r="F501" s="391"/>
      <c r="G501" s="391"/>
      <c r="H501" s="391"/>
      <c r="I501" s="391"/>
      <c r="J501" s="391"/>
      <c r="K501" s="391"/>
      <c r="L501" s="391"/>
      <c r="M501" s="165"/>
      <c r="N501" s="169"/>
      <c r="O501" s="26"/>
      <c r="P501" s="35"/>
      <c r="Q501" s="35"/>
      <c r="R501" s="35"/>
      <c r="S501" s="48"/>
      <c r="T501" s="35"/>
    </row>
    <row r="502" spans="1:20" s="27" customFormat="1" ht="12" customHeight="1" x14ac:dyDescent="0.25">
      <c r="A502" s="166"/>
      <c r="B502" s="175"/>
      <c r="C502" s="165"/>
      <c r="D502" s="165"/>
      <c r="E502" s="165"/>
      <c r="F502" s="165"/>
      <c r="G502" s="165"/>
      <c r="H502" s="165"/>
      <c r="I502" s="165"/>
      <c r="J502" s="165"/>
      <c r="K502" s="165"/>
      <c r="L502" s="165"/>
      <c r="M502" s="165"/>
      <c r="N502" s="169"/>
      <c r="O502" s="26"/>
      <c r="P502" s="35"/>
      <c r="Q502" s="35"/>
      <c r="R502" s="35"/>
      <c r="S502" s="48"/>
      <c r="T502" s="35"/>
    </row>
    <row r="503" spans="1:20" s="27" customFormat="1" ht="15" customHeight="1" x14ac:dyDescent="0.25">
      <c r="A503" s="166"/>
      <c r="B503" s="175"/>
      <c r="C503" s="165"/>
      <c r="D503" s="165" t="s">
        <v>50</v>
      </c>
      <c r="E503" s="165"/>
      <c r="F503" s="165"/>
      <c r="G503" s="165"/>
      <c r="H503" s="165"/>
      <c r="I503" s="165"/>
      <c r="J503" s="165"/>
      <c r="K503" s="165"/>
      <c r="L503" s="165"/>
      <c r="M503" s="165"/>
      <c r="N503" s="169"/>
      <c r="O503" s="26"/>
      <c r="P503" s="35"/>
      <c r="Q503" s="35"/>
      <c r="R503" s="35"/>
      <c r="S503" s="48"/>
      <c r="T503" s="35"/>
    </row>
    <row r="504" spans="1:20" s="27" customFormat="1" ht="12" customHeight="1" x14ac:dyDescent="0.25">
      <c r="A504" s="166"/>
      <c r="B504" s="175"/>
      <c r="C504" s="165"/>
      <c r="D504" s="165"/>
      <c r="E504" s="165"/>
      <c r="F504" s="165"/>
      <c r="G504" s="165"/>
      <c r="H504" s="165"/>
      <c r="I504" s="165"/>
      <c r="J504" s="165"/>
      <c r="K504" s="165"/>
      <c r="L504" s="165"/>
      <c r="M504" s="165"/>
      <c r="N504" s="169"/>
      <c r="O504" s="26"/>
      <c r="P504" s="35"/>
      <c r="Q504" s="35"/>
      <c r="R504" s="35"/>
      <c r="S504" s="48"/>
      <c r="T504" s="35"/>
    </row>
    <row r="505" spans="1:20" s="27" customFormat="1" ht="15" customHeight="1" x14ac:dyDescent="0.25">
      <c r="A505" s="166"/>
      <c r="B505" s="175"/>
      <c r="C505" s="165"/>
      <c r="D505" s="165" t="s">
        <v>85</v>
      </c>
      <c r="E505" s="165"/>
      <c r="F505" s="165"/>
      <c r="G505" s="165"/>
      <c r="H505" s="165"/>
      <c r="I505" s="165"/>
      <c r="J505" s="165"/>
      <c r="K505" s="165"/>
      <c r="L505" s="165"/>
      <c r="M505" s="165"/>
      <c r="N505" s="169"/>
      <c r="O505" s="26"/>
      <c r="P505" s="35"/>
      <c r="Q505" s="35"/>
      <c r="R505" s="35"/>
      <c r="S505" s="48"/>
      <c r="T505" s="35"/>
    </row>
    <row r="506" spans="1:20" s="27" customFormat="1" ht="10.5" customHeight="1" x14ac:dyDescent="0.25">
      <c r="A506" s="166"/>
      <c r="B506" s="175"/>
      <c r="C506" s="165"/>
      <c r="D506" s="165"/>
      <c r="E506" s="165"/>
      <c r="F506" s="165"/>
      <c r="G506" s="165"/>
      <c r="H506" s="165"/>
      <c r="I506" s="165"/>
      <c r="J506" s="165"/>
      <c r="K506" s="165"/>
      <c r="L506" s="165"/>
      <c r="M506" s="165"/>
      <c r="N506" s="169"/>
      <c r="O506" s="26"/>
      <c r="P506" s="35"/>
      <c r="Q506" s="35"/>
      <c r="R506" s="35"/>
      <c r="S506" s="48"/>
      <c r="T506" s="35"/>
    </row>
    <row r="507" spans="1:20" s="27" customFormat="1" ht="18" customHeight="1" x14ac:dyDescent="0.25">
      <c r="A507" s="166"/>
      <c r="B507" s="175"/>
      <c r="C507" s="165"/>
      <c r="D507" s="165"/>
      <c r="E507" s="165"/>
      <c r="F507" s="165"/>
      <c r="G507" s="165"/>
      <c r="H507" s="165"/>
      <c r="I507" s="165"/>
      <c r="J507" s="165"/>
      <c r="K507" s="165"/>
      <c r="L507" s="165"/>
      <c r="M507" s="165"/>
      <c r="N507" s="169"/>
      <c r="O507" s="26"/>
      <c r="P507" s="35"/>
      <c r="Q507" s="35"/>
      <c r="R507" s="35"/>
      <c r="S507" s="48"/>
      <c r="T507" s="35"/>
    </row>
    <row r="508" spans="1:20" s="27" customFormat="1" ht="55.5" customHeight="1" x14ac:dyDescent="0.25">
      <c r="A508" s="166"/>
      <c r="B508" s="175"/>
      <c r="C508" s="165"/>
      <c r="D508" s="165"/>
      <c r="E508" s="165"/>
      <c r="F508" s="165"/>
      <c r="G508" s="484"/>
      <c r="H508" s="485"/>
      <c r="I508" s="485"/>
      <c r="J508" s="485"/>
      <c r="K508" s="485"/>
      <c r="L508" s="486"/>
      <c r="M508" s="165"/>
      <c r="N508" s="169"/>
      <c r="O508" s="26"/>
      <c r="P508" s="35"/>
      <c r="Q508" s="35"/>
      <c r="R508" s="35"/>
      <c r="S508" s="48"/>
      <c r="T508" s="35"/>
    </row>
    <row r="509" spans="1:20" s="27" customFormat="1" ht="31.5" customHeight="1" x14ac:dyDescent="0.25">
      <c r="A509" s="166"/>
      <c r="B509" s="175"/>
      <c r="C509" s="478"/>
      <c r="D509" s="479"/>
      <c r="E509" s="480"/>
      <c r="F509" s="165"/>
      <c r="G509" s="487"/>
      <c r="H509" s="488"/>
      <c r="I509" s="488"/>
      <c r="J509" s="488"/>
      <c r="K509" s="488"/>
      <c r="L509" s="489"/>
      <c r="M509" s="165"/>
      <c r="N509" s="169"/>
      <c r="O509" s="26"/>
      <c r="P509" s="35"/>
      <c r="Q509" s="35"/>
      <c r="R509" s="35"/>
      <c r="S509" s="48"/>
      <c r="T509" s="35"/>
    </row>
    <row r="510" spans="1:20" s="27" customFormat="1" ht="20" x14ac:dyDescent="0.25">
      <c r="A510" s="166"/>
      <c r="B510" s="175"/>
      <c r="C510" s="481"/>
      <c r="D510" s="482"/>
      <c r="E510" s="483"/>
      <c r="F510" s="165"/>
      <c r="G510" s="490"/>
      <c r="H510" s="491"/>
      <c r="I510" s="491"/>
      <c r="J510" s="491"/>
      <c r="K510" s="491"/>
      <c r="L510" s="492"/>
      <c r="M510" s="165"/>
      <c r="N510" s="169"/>
      <c r="O510" s="26"/>
      <c r="P510" s="35"/>
      <c r="Q510" s="35"/>
      <c r="R510" s="35"/>
      <c r="S510" s="48"/>
      <c r="T510" s="35"/>
    </row>
    <row r="511" spans="1:20" s="27" customFormat="1" ht="20" x14ac:dyDescent="0.25">
      <c r="A511" s="166"/>
      <c r="B511" s="175"/>
      <c r="C511" s="165" t="s">
        <v>30</v>
      </c>
      <c r="D511" s="165"/>
      <c r="E511" s="165"/>
      <c r="F511" s="165"/>
      <c r="G511" s="165" t="s">
        <v>69</v>
      </c>
      <c r="H511" s="165"/>
      <c r="I511" s="165"/>
      <c r="J511" s="165"/>
      <c r="K511" s="165"/>
      <c r="L511" s="165"/>
      <c r="M511" s="165"/>
      <c r="N511" s="169"/>
      <c r="O511" s="26"/>
      <c r="P511" s="35"/>
      <c r="Q511" s="35"/>
      <c r="R511" s="35"/>
      <c r="S511" s="48"/>
      <c r="T511" s="35"/>
    </row>
    <row r="512" spans="1:20" s="27" customFormat="1" ht="15" customHeight="1" x14ac:dyDescent="0.25">
      <c r="A512" s="166"/>
      <c r="B512" s="175"/>
      <c r="C512" s="165"/>
      <c r="D512" s="165"/>
      <c r="E512" s="165"/>
      <c r="F512" s="165"/>
      <c r="G512" s="165"/>
      <c r="H512" s="165"/>
      <c r="I512" s="165"/>
      <c r="J512" s="165"/>
      <c r="K512" s="165"/>
      <c r="L512" s="165"/>
      <c r="M512" s="165"/>
      <c r="N512" s="169"/>
      <c r="O512" s="31"/>
      <c r="P512" s="35"/>
      <c r="Q512" s="35"/>
      <c r="R512" s="35"/>
      <c r="S512" s="48"/>
      <c r="T512" s="35"/>
    </row>
    <row r="513" spans="1:19" ht="13.5" hidden="1" customHeight="1" x14ac:dyDescent="0.25">
      <c r="A513" s="138"/>
      <c r="B513" s="45"/>
      <c r="C513" s="70"/>
      <c r="D513" s="70"/>
      <c r="E513" s="70"/>
      <c r="F513" s="70"/>
      <c r="G513" s="70"/>
      <c r="H513" s="70"/>
      <c r="I513" s="70"/>
      <c r="J513" s="70"/>
      <c r="K513" s="70"/>
      <c r="L513" s="70"/>
      <c r="M513" s="70"/>
      <c r="N513" s="70"/>
      <c r="O513" s="1"/>
    </row>
    <row r="514" spans="1:19" hidden="1" x14ac:dyDescent="0.3">
      <c r="A514" s="138"/>
      <c r="B514" s="45"/>
      <c r="C514" s="70"/>
      <c r="D514" s="70"/>
      <c r="E514" s="70"/>
      <c r="F514" s="139" t="s">
        <v>284</v>
      </c>
      <c r="G514" s="140" t="s">
        <v>285</v>
      </c>
      <c r="H514" s="141" t="s">
        <v>286</v>
      </c>
      <c r="I514" s="70"/>
      <c r="J514" s="70"/>
      <c r="K514" s="70"/>
      <c r="L514" s="70"/>
      <c r="M514" s="70"/>
      <c r="N514" s="70"/>
      <c r="O514" s="1"/>
    </row>
    <row r="515" spans="1:19" ht="38.25" hidden="1" customHeight="1" x14ac:dyDescent="0.25">
      <c r="A515" s="138"/>
      <c r="B515" s="54"/>
      <c r="C515" s="70"/>
      <c r="D515" s="527" t="str">
        <f>F515&amp; " " &amp;G515</f>
        <v>Alb-Donau-Kreis DE145</v>
      </c>
      <c r="E515" s="528"/>
      <c r="F515" s="142" t="s">
        <v>287</v>
      </c>
      <c r="G515" s="143" t="s">
        <v>288</v>
      </c>
      <c r="H515" s="144">
        <v>2</v>
      </c>
      <c r="I515" s="70"/>
      <c r="J515" s="54"/>
      <c r="K515" s="72" t="s">
        <v>137</v>
      </c>
      <c r="L515" s="70"/>
      <c r="M515" s="70"/>
      <c r="N515" s="70"/>
      <c r="O515" s="1"/>
    </row>
    <row r="516" spans="1:19" ht="42.75" hidden="1" customHeight="1" x14ac:dyDescent="0.3">
      <c r="A516" s="138"/>
      <c r="B516" s="54"/>
      <c r="C516" s="6"/>
      <c r="D516" s="527" t="str">
        <f t="shared" ref="D516:D562" si="4">F516&amp; " " &amp;G516</f>
        <v>Baden-Baden, Stadtkreis DE121</v>
      </c>
      <c r="E516" s="528"/>
      <c r="F516" s="142" t="s">
        <v>289</v>
      </c>
      <c r="G516" s="143" t="s">
        <v>290</v>
      </c>
      <c r="H516" s="144">
        <v>2</v>
      </c>
      <c r="I516" s="138"/>
      <c r="J516" s="145"/>
      <c r="K516" s="72" t="s">
        <v>86</v>
      </c>
      <c r="L516" s="70"/>
      <c r="M516" s="70"/>
      <c r="N516" s="70"/>
      <c r="O516" s="43" t="s">
        <v>71</v>
      </c>
      <c r="P516" s="44"/>
      <c r="Q516" s="43" t="s">
        <v>72</v>
      </c>
      <c r="S516" s="59" t="s">
        <v>81</v>
      </c>
    </row>
    <row r="517" spans="1:19" ht="82.5" hidden="1" customHeight="1" x14ac:dyDescent="0.3">
      <c r="A517" s="138"/>
      <c r="B517" s="54"/>
      <c r="C517" s="7"/>
      <c r="D517" s="527" t="str">
        <f t="shared" si="4"/>
        <v>Biberach DE146</v>
      </c>
      <c r="E517" s="528"/>
      <c r="F517" s="142" t="s">
        <v>291</v>
      </c>
      <c r="G517" s="143" t="s">
        <v>292</v>
      </c>
      <c r="H517" s="144">
        <v>3</v>
      </c>
      <c r="I517" s="138"/>
      <c r="J517" s="146"/>
      <c r="K517" s="72" t="s">
        <v>87</v>
      </c>
      <c r="L517" s="70"/>
      <c r="M517" s="71" t="s">
        <v>138</v>
      </c>
      <c r="N517" s="70"/>
      <c r="O517" s="55" t="s">
        <v>74</v>
      </c>
      <c r="P517" s="44"/>
      <c r="Q517" s="55" t="s">
        <v>77</v>
      </c>
      <c r="S517" s="69" t="s">
        <v>120</v>
      </c>
    </row>
    <row r="518" spans="1:19" ht="75.5" hidden="1" x14ac:dyDescent="0.3">
      <c r="A518" s="138"/>
      <c r="B518" s="54"/>
      <c r="C518" s="7"/>
      <c r="D518" s="527" t="str">
        <f t="shared" si="4"/>
        <v>Böblingen DE112</v>
      </c>
      <c r="E518" s="528"/>
      <c r="F518" s="142" t="s">
        <v>293</v>
      </c>
      <c r="G518" s="143" t="s">
        <v>294</v>
      </c>
      <c r="H518" s="144">
        <v>1</v>
      </c>
      <c r="I518" s="138"/>
      <c r="J518" s="146"/>
      <c r="K518" s="52" t="s">
        <v>54</v>
      </c>
      <c r="L518" s="70"/>
      <c r="M518" s="71" t="s">
        <v>121</v>
      </c>
      <c r="N518" s="70"/>
      <c r="O518" s="56" t="s">
        <v>75</v>
      </c>
      <c r="P518" s="44"/>
      <c r="Q518" s="55" t="s">
        <v>76</v>
      </c>
      <c r="S518" s="69" t="s">
        <v>117</v>
      </c>
    </row>
    <row r="519" spans="1:19" ht="42" hidden="1" x14ac:dyDescent="0.3">
      <c r="A519" s="138"/>
      <c r="B519" s="54"/>
      <c r="C519" s="7"/>
      <c r="D519" s="527" t="str">
        <f t="shared" si="4"/>
        <v>Bodenseekreis DE147</v>
      </c>
      <c r="E519" s="528"/>
      <c r="F519" s="142" t="s">
        <v>295</v>
      </c>
      <c r="G519" s="143" t="s">
        <v>296</v>
      </c>
      <c r="H519" s="144">
        <v>2</v>
      </c>
      <c r="I519" s="138"/>
      <c r="J519" s="146"/>
      <c r="K519" s="52" t="s">
        <v>55</v>
      </c>
      <c r="L519" s="70"/>
      <c r="M519" s="70"/>
      <c r="N519" s="70"/>
      <c r="O519" s="57" t="s">
        <v>78</v>
      </c>
      <c r="P519" s="44"/>
      <c r="Q519" s="57" t="s">
        <v>73</v>
      </c>
      <c r="S519" s="58"/>
    </row>
    <row r="520" spans="1:19" ht="125.5" hidden="1" x14ac:dyDescent="0.3">
      <c r="A520" s="138"/>
      <c r="B520" s="54"/>
      <c r="C520" s="7"/>
      <c r="D520" s="527" t="str">
        <f t="shared" si="4"/>
        <v>Breisgau-Hochschwarzwald DE132</v>
      </c>
      <c r="E520" s="528"/>
      <c r="F520" s="142" t="s">
        <v>297</v>
      </c>
      <c r="G520" s="143" t="s">
        <v>298</v>
      </c>
      <c r="H520" s="144">
        <v>2</v>
      </c>
      <c r="I520" s="138"/>
      <c r="J520" s="146"/>
      <c r="K520" s="72" t="s">
        <v>88</v>
      </c>
      <c r="L520" s="70"/>
      <c r="M520" s="70"/>
      <c r="N520" s="70"/>
      <c r="O520" s="1"/>
      <c r="P520" s="1"/>
      <c r="Q520" s="1"/>
      <c r="S520" s="58"/>
    </row>
    <row r="521" spans="1:19" ht="63" hidden="1" x14ac:dyDescent="0.3">
      <c r="A521" s="138"/>
      <c r="B521" s="54"/>
      <c r="C521" s="7"/>
      <c r="D521" s="527" t="str">
        <f t="shared" si="4"/>
        <v>Calw DE12A</v>
      </c>
      <c r="E521" s="528"/>
      <c r="F521" s="142" t="s">
        <v>299</v>
      </c>
      <c r="G521" s="143" t="s">
        <v>300</v>
      </c>
      <c r="H521" s="144">
        <v>3</v>
      </c>
      <c r="I521" s="138"/>
      <c r="J521" s="146"/>
      <c r="K521" s="72" t="s">
        <v>89</v>
      </c>
      <c r="L521" s="70"/>
      <c r="M521" s="70"/>
      <c r="N521" s="70"/>
      <c r="O521" s="1"/>
      <c r="P521" s="1"/>
      <c r="Q521" s="1"/>
      <c r="S521" s="58"/>
    </row>
    <row r="522" spans="1:19" ht="38" hidden="1" x14ac:dyDescent="0.3">
      <c r="A522" s="138"/>
      <c r="B522" s="54"/>
      <c r="C522" s="7"/>
      <c r="D522" s="527" t="str">
        <f t="shared" si="4"/>
        <v>Emmendingen DE133</v>
      </c>
      <c r="E522" s="528"/>
      <c r="F522" s="142" t="s">
        <v>301</v>
      </c>
      <c r="G522" s="143" t="s">
        <v>302</v>
      </c>
      <c r="H522" s="144">
        <v>2</v>
      </c>
      <c r="I522" s="138"/>
      <c r="J522" s="146"/>
      <c r="K522" s="52" t="s">
        <v>90</v>
      </c>
      <c r="L522" s="70"/>
      <c r="M522" s="70"/>
      <c r="N522" s="70"/>
      <c r="O522" s="1"/>
      <c r="P522" s="1"/>
      <c r="Q522" s="1"/>
      <c r="S522" s="58"/>
    </row>
    <row r="523" spans="1:19" ht="138" hidden="1" x14ac:dyDescent="0.3">
      <c r="A523" s="138"/>
      <c r="B523" s="54"/>
      <c r="C523" s="7"/>
      <c r="D523" s="527" t="str">
        <f t="shared" si="4"/>
        <v>Enzkreis DE12B</v>
      </c>
      <c r="E523" s="528"/>
      <c r="F523" s="142" t="s">
        <v>303</v>
      </c>
      <c r="G523" s="143" t="s">
        <v>304</v>
      </c>
      <c r="H523" s="144">
        <v>1</v>
      </c>
      <c r="I523" s="138"/>
      <c r="J523" s="146"/>
      <c r="K523" s="72" t="s">
        <v>91</v>
      </c>
      <c r="L523" s="138"/>
      <c r="M523" s="138"/>
      <c r="N523" s="70"/>
      <c r="O523" s="1"/>
      <c r="P523" s="1"/>
      <c r="Q523" s="1"/>
      <c r="S523" s="58"/>
    </row>
    <row r="524" spans="1:19" ht="38" hidden="1" x14ac:dyDescent="0.3">
      <c r="A524" s="138"/>
      <c r="B524" s="54"/>
      <c r="C524" s="7"/>
      <c r="D524" s="527" t="str">
        <f t="shared" si="4"/>
        <v xml:space="preserve">Esslingen DE113 </v>
      </c>
      <c r="E524" s="528"/>
      <c r="F524" s="142" t="s">
        <v>305</v>
      </c>
      <c r="G524" s="143" t="s">
        <v>306</v>
      </c>
      <c r="H524" s="144">
        <v>1</v>
      </c>
      <c r="I524" s="138"/>
      <c r="J524" s="146"/>
      <c r="K524" s="72" t="s">
        <v>92</v>
      </c>
      <c r="L524" s="138"/>
      <c r="M524" s="138"/>
      <c r="N524" s="70"/>
      <c r="O524" s="1"/>
      <c r="P524" s="1"/>
      <c r="Q524" s="1"/>
      <c r="S524" s="58"/>
    </row>
    <row r="525" spans="1:19" ht="138" hidden="1" x14ac:dyDescent="0.3">
      <c r="A525" s="138"/>
      <c r="B525" s="54"/>
      <c r="C525" s="7"/>
      <c r="D525" s="527" t="str">
        <f t="shared" si="4"/>
        <v xml:space="preserve">Freiburg  DE13 </v>
      </c>
      <c r="E525" s="528"/>
      <c r="F525" s="142" t="s">
        <v>307</v>
      </c>
      <c r="G525" s="143" t="s">
        <v>308</v>
      </c>
      <c r="H525" s="147"/>
      <c r="I525" s="138"/>
      <c r="J525" s="146"/>
      <c r="K525" s="72" t="s">
        <v>93</v>
      </c>
      <c r="L525" s="138"/>
      <c r="M525" s="138"/>
      <c r="N525" s="70"/>
      <c r="O525" s="1"/>
      <c r="P525" s="1"/>
      <c r="Q525" s="1"/>
      <c r="S525" s="58"/>
    </row>
    <row r="526" spans="1:19" ht="42.75" hidden="1" customHeight="1" x14ac:dyDescent="0.3">
      <c r="A526" s="138"/>
      <c r="B526" s="54"/>
      <c r="C526" s="7"/>
      <c r="D526" s="527" t="str">
        <f t="shared" si="4"/>
        <v>Freiburg im Breisgau, Stadtkreis DE131</v>
      </c>
      <c r="E526" s="528"/>
      <c r="F526" s="142" t="s">
        <v>309</v>
      </c>
      <c r="G526" s="143" t="s">
        <v>310</v>
      </c>
      <c r="H526" s="144">
        <v>2</v>
      </c>
      <c r="I526" s="138"/>
      <c r="J526" s="146"/>
      <c r="K526" s="72" t="s">
        <v>94</v>
      </c>
      <c r="L526" s="138"/>
      <c r="M526" s="138"/>
      <c r="N526" s="70"/>
      <c r="O526" s="1"/>
      <c r="P526" s="1"/>
      <c r="Q526" s="1"/>
      <c r="S526" s="58"/>
    </row>
    <row r="527" spans="1:19" ht="200.5" hidden="1" x14ac:dyDescent="0.3">
      <c r="A527" s="138"/>
      <c r="B527" s="54"/>
      <c r="C527" s="7"/>
      <c r="D527" s="527" t="str">
        <f t="shared" si="4"/>
        <v>Freudenstadt DE12C</v>
      </c>
      <c r="E527" s="528"/>
      <c r="F527" s="142" t="s">
        <v>311</v>
      </c>
      <c r="G527" s="143" t="s">
        <v>312</v>
      </c>
      <c r="H527" s="144">
        <v>3</v>
      </c>
      <c r="I527" s="138"/>
      <c r="J527" s="146"/>
      <c r="K527" s="72" t="s">
        <v>95</v>
      </c>
      <c r="L527" s="138"/>
      <c r="M527" s="138"/>
      <c r="N527" s="70"/>
      <c r="O527" s="1"/>
      <c r="P527" s="1"/>
      <c r="Q527" s="1"/>
      <c r="S527" s="58"/>
    </row>
    <row r="528" spans="1:19" ht="14.25" hidden="1" customHeight="1" x14ac:dyDescent="0.3">
      <c r="A528" s="138"/>
      <c r="B528" s="54"/>
      <c r="C528" s="7"/>
      <c r="D528" s="527" t="str">
        <f t="shared" si="4"/>
        <v xml:space="preserve">Göppingen DE114 </v>
      </c>
      <c r="E528" s="528"/>
      <c r="F528" s="142" t="s">
        <v>313</v>
      </c>
      <c r="G528" s="143" t="s">
        <v>314</v>
      </c>
      <c r="H528" s="144">
        <v>2</v>
      </c>
      <c r="I528" s="138"/>
      <c r="J528" s="148"/>
      <c r="K528" s="72" t="s">
        <v>96</v>
      </c>
      <c r="L528" s="138"/>
      <c r="M528" s="138"/>
      <c r="N528" s="70"/>
      <c r="O528" s="1"/>
      <c r="P528" s="1"/>
      <c r="Q528" s="1"/>
      <c r="S528" s="58"/>
    </row>
    <row r="529" spans="1:20" ht="63" hidden="1" x14ac:dyDescent="0.3">
      <c r="A529" s="138"/>
      <c r="B529" s="54"/>
      <c r="C529" s="7"/>
      <c r="D529" s="527" t="str">
        <f t="shared" si="4"/>
        <v>Heidelberg, Stadtkreis DE125</v>
      </c>
      <c r="E529" s="528"/>
      <c r="F529" s="142" t="s">
        <v>315</v>
      </c>
      <c r="G529" s="143" t="s">
        <v>316</v>
      </c>
      <c r="H529" s="144">
        <v>1</v>
      </c>
      <c r="I529" s="138"/>
      <c r="J529" s="138"/>
      <c r="K529" s="72" t="s">
        <v>97</v>
      </c>
      <c r="L529" s="138"/>
      <c r="M529" s="138"/>
      <c r="N529" s="70"/>
      <c r="O529" s="1"/>
      <c r="P529" s="1"/>
      <c r="Q529" s="1"/>
      <c r="S529" s="58"/>
    </row>
    <row r="530" spans="1:20" s="9" customFormat="1" ht="87.5" hidden="1" x14ac:dyDescent="0.25">
      <c r="A530" s="148"/>
      <c r="B530" s="54"/>
      <c r="C530" s="149"/>
      <c r="D530" s="527" t="str">
        <f t="shared" si="4"/>
        <v>Heidenheim DE11C</v>
      </c>
      <c r="E530" s="528"/>
      <c r="F530" s="142" t="s">
        <v>317</v>
      </c>
      <c r="G530" s="143" t="s">
        <v>318</v>
      </c>
      <c r="H530" s="144">
        <v>2</v>
      </c>
      <c r="I530" s="138"/>
      <c r="J530" s="54"/>
      <c r="K530" s="72" t="s">
        <v>98</v>
      </c>
      <c r="L530" s="148"/>
      <c r="M530" s="148"/>
      <c r="N530" s="150"/>
      <c r="O530" s="1"/>
      <c r="P530" s="1"/>
      <c r="Q530" s="1"/>
      <c r="R530" s="38"/>
      <c r="S530" s="58"/>
      <c r="T530" s="38"/>
    </row>
    <row r="531" spans="1:20" s="9" customFormat="1" ht="112.5" hidden="1" x14ac:dyDescent="0.25">
      <c r="A531" s="148"/>
      <c r="B531" s="54"/>
      <c r="C531" s="149"/>
      <c r="D531" s="527" t="str">
        <f t="shared" si="4"/>
        <v>Heilbronn, Landkreis DE118</v>
      </c>
      <c r="E531" s="528"/>
      <c r="F531" s="142" t="s">
        <v>319</v>
      </c>
      <c r="G531" s="143" t="s">
        <v>320</v>
      </c>
      <c r="H531" s="144">
        <v>2</v>
      </c>
      <c r="I531" s="138"/>
      <c r="J531" s="145"/>
      <c r="K531" s="72" t="s">
        <v>100</v>
      </c>
      <c r="L531" s="148"/>
      <c r="M531" s="148"/>
      <c r="N531" s="150"/>
      <c r="O531" s="1"/>
      <c r="P531" s="1"/>
      <c r="Q531" s="1"/>
      <c r="R531" s="38"/>
      <c r="S531" s="58"/>
      <c r="T531" s="38"/>
    </row>
    <row r="532" spans="1:20" s="9" customFormat="1" ht="38.25" hidden="1" customHeight="1" x14ac:dyDescent="0.25">
      <c r="A532" s="148"/>
      <c r="B532" s="54"/>
      <c r="C532" s="149"/>
      <c r="D532" s="527" t="str">
        <f t="shared" si="4"/>
        <v xml:space="preserve">Heilbronn, Stadtkreis DE117 </v>
      </c>
      <c r="E532" s="528"/>
      <c r="F532" s="142" t="s">
        <v>321</v>
      </c>
      <c r="G532" s="143" t="s">
        <v>322</v>
      </c>
      <c r="H532" s="144">
        <v>2</v>
      </c>
      <c r="I532" s="138"/>
      <c r="J532" s="146"/>
      <c r="K532" s="72" t="s">
        <v>101</v>
      </c>
      <c r="L532" s="148"/>
      <c r="M532" s="148"/>
      <c r="N532" s="150"/>
      <c r="O532" s="1"/>
      <c r="P532" s="1"/>
      <c r="Q532" s="1"/>
      <c r="R532" s="38"/>
      <c r="S532" s="58"/>
      <c r="T532" s="38"/>
    </row>
    <row r="533" spans="1:20" s="9" customFormat="1" ht="37.5" hidden="1" x14ac:dyDescent="0.25">
      <c r="A533" s="148"/>
      <c r="B533" s="54"/>
      <c r="C533" s="148"/>
      <c r="D533" s="527" t="str">
        <f t="shared" si="4"/>
        <v>Hohenlohekreis DE119</v>
      </c>
      <c r="E533" s="528"/>
      <c r="F533" s="142" t="s">
        <v>323</v>
      </c>
      <c r="G533" s="143" t="s">
        <v>324</v>
      </c>
      <c r="H533" s="144">
        <v>2</v>
      </c>
      <c r="I533" s="138"/>
      <c r="J533" s="146"/>
      <c r="K533" s="72" t="s">
        <v>102</v>
      </c>
      <c r="L533" s="148"/>
      <c r="M533" s="148"/>
      <c r="N533" s="150"/>
      <c r="O533" s="1"/>
      <c r="P533" s="1"/>
      <c r="Q533" s="1"/>
      <c r="R533" s="38"/>
      <c r="S533" s="58"/>
      <c r="T533" s="38"/>
    </row>
    <row r="534" spans="1:20" s="9" customFormat="1" ht="50" hidden="1" x14ac:dyDescent="0.25">
      <c r="A534" s="148"/>
      <c r="B534" s="54"/>
      <c r="C534" s="148"/>
      <c r="D534" s="527" t="str">
        <f t="shared" si="4"/>
        <v>Karlsruhe  DE12</v>
      </c>
      <c r="E534" s="528"/>
      <c r="F534" s="142" t="s">
        <v>325</v>
      </c>
      <c r="G534" s="143" t="s">
        <v>326</v>
      </c>
      <c r="H534" s="151"/>
      <c r="I534" s="138"/>
      <c r="J534" s="146"/>
      <c r="K534" s="72" t="s">
        <v>99</v>
      </c>
      <c r="L534" s="148"/>
      <c r="M534" s="148"/>
      <c r="N534" s="150"/>
      <c r="O534" s="1"/>
      <c r="P534" s="1"/>
      <c r="Q534" s="1"/>
      <c r="R534" s="38"/>
      <c r="S534" s="58"/>
      <c r="T534" s="38"/>
    </row>
    <row r="535" spans="1:20" s="9" customFormat="1" ht="87.5" hidden="1" x14ac:dyDescent="0.25">
      <c r="A535" s="148"/>
      <c r="B535" s="54"/>
      <c r="C535" s="148"/>
      <c r="D535" s="527" t="str">
        <f t="shared" si="4"/>
        <v>Karlsruhe, Landkreis DE123</v>
      </c>
      <c r="E535" s="528"/>
      <c r="F535" s="142" t="s">
        <v>327</v>
      </c>
      <c r="G535" s="143" t="s">
        <v>328</v>
      </c>
      <c r="H535" s="144">
        <v>1</v>
      </c>
      <c r="I535" s="138"/>
      <c r="J535" s="146"/>
      <c r="K535" s="72" t="s">
        <v>103</v>
      </c>
      <c r="L535" s="148"/>
      <c r="M535" s="148"/>
      <c r="N535" s="150"/>
      <c r="P535" s="38"/>
      <c r="Q535" s="38"/>
      <c r="R535" s="38"/>
      <c r="S535" s="58"/>
      <c r="T535" s="38"/>
    </row>
    <row r="536" spans="1:20" s="9" customFormat="1" ht="87.5" hidden="1" x14ac:dyDescent="0.25">
      <c r="A536" s="148"/>
      <c r="B536" s="54"/>
      <c r="C536" s="148"/>
      <c r="D536" s="527" t="str">
        <f t="shared" si="4"/>
        <v>Karlsruhe, Stadtkreis DE122</v>
      </c>
      <c r="E536" s="528"/>
      <c r="F536" s="142" t="s">
        <v>329</v>
      </c>
      <c r="G536" s="143" t="s">
        <v>330</v>
      </c>
      <c r="H536" s="144">
        <v>1</v>
      </c>
      <c r="I536" s="138"/>
      <c r="J536" s="146"/>
      <c r="K536" s="72" t="s">
        <v>104</v>
      </c>
      <c r="L536" s="148"/>
      <c r="M536" s="148"/>
      <c r="N536" s="150"/>
      <c r="P536" s="38"/>
      <c r="Q536" s="38"/>
      <c r="R536" s="38"/>
      <c r="S536" s="58"/>
      <c r="T536" s="38"/>
    </row>
    <row r="537" spans="1:20" s="9" customFormat="1" ht="62.5" hidden="1" x14ac:dyDescent="0.25">
      <c r="A537" s="148"/>
      <c r="B537" s="54"/>
      <c r="C537" s="148"/>
      <c r="D537" s="527" t="str">
        <f t="shared" si="4"/>
        <v>Konstanz DE138</v>
      </c>
      <c r="E537" s="528"/>
      <c r="F537" s="142" t="s">
        <v>331</v>
      </c>
      <c r="G537" s="143" t="s">
        <v>332</v>
      </c>
      <c r="H537" s="144">
        <v>2</v>
      </c>
      <c r="I537" s="138"/>
      <c r="J537" s="146"/>
      <c r="K537" s="74" t="s">
        <v>105</v>
      </c>
      <c r="L537" s="148"/>
      <c r="M537" s="148"/>
      <c r="N537" s="150"/>
      <c r="P537" s="38"/>
      <c r="Q537" s="38"/>
      <c r="R537" s="38"/>
      <c r="S537" s="58"/>
      <c r="T537" s="38"/>
    </row>
    <row r="538" spans="1:20" s="9" customFormat="1" ht="62.5" hidden="1" x14ac:dyDescent="0.25">
      <c r="A538" s="148"/>
      <c r="B538" s="54"/>
      <c r="C538" s="148"/>
      <c r="D538" s="527" t="str">
        <f t="shared" si="4"/>
        <v>Lörrach DE139</v>
      </c>
      <c r="E538" s="528"/>
      <c r="F538" s="142" t="s">
        <v>333</v>
      </c>
      <c r="G538" s="143" t="s">
        <v>334</v>
      </c>
      <c r="H538" s="144">
        <v>2</v>
      </c>
      <c r="I538" s="138"/>
      <c r="J538" s="146"/>
      <c r="K538" s="74" t="s">
        <v>106</v>
      </c>
      <c r="L538" s="148"/>
      <c r="M538" s="148"/>
      <c r="N538" s="150"/>
      <c r="P538" s="38"/>
      <c r="Q538" s="38"/>
      <c r="R538" s="38"/>
      <c r="S538" s="8"/>
      <c r="T538" s="38"/>
    </row>
    <row r="539" spans="1:20" s="9" customFormat="1" ht="87.5" hidden="1" x14ac:dyDescent="0.25">
      <c r="A539" s="148"/>
      <c r="B539" s="54"/>
      <c r="C539" s="148"/>
      <c r="D539" s="527" t="str">
        <f t="shared" si="4"/>
        <v>Ludwigsburg DE115</v>
      </c>
      <c r="E539" s="528"/>
      <c r="F539" s="142" t="s">
        <v>335</v>
      </c>
      <c r="G539" s="143" t="s">
        <v>336</v>
      </c>
      <c r="H539" s="144">
        <v>1</v>
      </c>
      <c r="I539" s="138"/>
      <c r="J539" s="146"/>
      <c r="K539" s="74" t="s">
        <v>80</v>
      </c>
      <c r="L539" s="148"/>
      <c r="M539" s="148"/>
      <c r="N539" s="150"/>
      <c r="P539" s="38"/>
      <c r="Q539" s="38"/>
      <c r="R539" s="38"/>
      <c r="S539" s="38"/>
      <c r="T539" s="38"/>
    </row>
    <row r="540" spans="1:20" s="9" customFormat="1" ht="42.75" hidden="1" customHeight="1" x14ac:dyDescent="0.25">
      <c r="A540" s="148"/>
      <c r="B540" s="54"/>
      <c r="C540" s="148"/>
      <c r="D540" s="527" t="str">
        <f t="shared" si="4"/>
        <v>Main-Tauber-Kreis DE11B</v>
      </c>
      <c r="E540" s="528"/>
      <c r="F540" s="142" t="s">
        <v>337</v>
      </c>
      <c r="G540" s="143" t="s">
        <v>338</v>
      </c>
      <c r="H540" s="144">
        <v>3</v>
      </c>
      <c r="I540" s="138"/>
      <c r="J540" s="146"/>
      <c r="K540" s="152"/>
      <c r="L540" s="148"/>
      <c r="M540" s="148"/>
      <c r="N540" s="150"/>
      <c r="P540" s="38"/>
      <c r="Q540" s="38"/>
      <c r="R540" s="38"/>
      <c r="S540" s="38"/>
      <c r="T540" s="38"/>
    </row>
    <row r="541" spans="1:20" s="9" customFormat="1" ht="28.5" hidden="1" customHeight="1" x14ac:dyDescent="0.25">
      <c r="A541" s="148"/>
      <c r="B541" s="54"/>
      <c r="C541" s="148"/>
      <c r="D541" s="527" t="str">
        <f t="shared" si="4"/>
        <v>Mannheim, Stadtkreis DE126</v>
      </c>
      <c r="E541" s="528"/>
      <c r="F541" s="142" t="s">
        <v>339</v>
      </c>
      <c r="G541" s="143" t="s">
        <v>340</v>
      </c>
      <c r="H541" s="144">
        <v>1</v>
      </c>
      <c r="I541" s="138"/>
      <c r="J541" s="146"/>
      <c r="K541" s="152"/>
      <c r="L541" s="148"/>
      <c r="M541" s="148"/>
      <c r="N541" s="150"/>
      <c r="P541" s="38"/>
      <c r="Q541" s="38"/>
      <c r="R541" s="38"/>
      <c r="S541" s="38"/>
      <c r="T541" s="38"/>
    </row>
    <row r="542" spans="1:20" s="9" customFormat="1" ht="42.75" hidden="1" customHeight="1" x14ac:dyDescent="0.25">
      <c r="A542" s="148"/>
      <c r="B542" s="54"/>
      <c r="C542" s="148"/>
      <c r="D542" s="527" t="str">
        <f t="shared" si="4"/>
        <v>Neckar-Odenwald-Kreis DE127</v>
      </c>
      <c r="E542" s="528"/>
      <c r="F542" s="142" t="s">
        <v>341</v>
      </c>
      <c r="G542" s="143" t="s">
        <v>342</v>
      </c>
      <c r="H542" s="144">
        <v>3</v>
      </c>
      <c r="I542" s="138"/>
      <c r="J542" s="146"/>
      <c r="K542" s="152"/>
      <c r="L542" s="148"/>
      <c r="M542" s="148"/>
      <c r="N542" s="150"/>
      <c r="P542" s="38"/>
      <c r="Q542" s="38"/>
      <c r="R542" s="38"/>
      <c r="S542" s="38"/>
      <c r="T542" s="38"/>
    </row>
    <row r="543" spans="1:20" ht="28.5" hidden="1" customHeight="1" x14ac:dyDescent="0.25">
      <c r="A543" s="138"/>
      <c r="B543" s="54"/>
      <c r="C543" s="138"/>
      <c r="D543" s="527" t="str">
        <f t="shared" si="4"/>
        <v>Ortenaukreis DE134</v>
      </c>
      <c r="E543" s="528"/>
      <c r="F543" s="142" t="s">
        <v>343</v>
      </c>
      <c r="G543" s="143" t="s">
        <v>344</v>
      </c>
      <c r="H543" s="144">
        <v>2</v>
      </c>
      <c r="I543" s="138"/>
      <c r="J543" s="148"/>
      <c r="K543" s="148"/>
      <c r="L543" s="138"/>
      <c r="M543" s="138"/>
      <c r="N543" s="70"/>
    </row>
    <row r="544" spans="1:20" ht="14.25" hidden="1" customHeight="1" x14ac:dyDescent="0.25">
      <c r="A544" s="138"/>
      <c r="B544" s="54"/>
      <c r="C544" s="138"/>
      <c r="D544" s="527" t="str">
        <f t="shared" si="4"/>
        <v>Ostalbkreis DE11D</v>
      </c>
      <c r="E544" s="528"/>
      <c r="F544" s="142" t="s">
        <v>345</v>
      </c>
      <c r="G544" s="143" t="s">
        <v>346</v>
      </c>
      <c r="H544" s="144">
        <v>2</v>
      </c>
      <c r="I544" s="138"/>
      <c r="J544" s="138"/>
      <c r="K544" s="138"/>
      <c r="L544" s="138"/>
      <c r="M544" s="138"/>
      <c r="N544" s="70"/>
    </row>
    <row r="545" spans="1:14" ht="28.5" hidden="1" customHeight="1" x14ac:dyDescent="0.25">
      <c r="A545" s="138"/>
      <c r="B545" s="54"/>
      <c r="C545" s="138"/>
      <c r="D545" s="527" t="str">
        <f t="shared" si="4"/>
        <v>Pforzheim, Stadtkreis DE129</v>
      </c>
      <c r="E545" s="528"/>
      <c r="F545" s="142" t="s">
        <v>347</v>
      </c>
      <c r="G545" s="143" t="s">
        <v>348</v>
      </c>
      <c r="H545" s="144">
        <v>1</v>
      </c>
      <c r="I545" s="138"/>
      <c r="J545" s="138"/>
      <c r="K545" s="138"/>
      <c r="L545" s="138"/>
      <c r="M545" s="138"/>
      <c r="N545" s="70"/>
    </row>
    <row r="546" spans="1:14" ht="14.25" hidden="1" customHeight="1" x14ac:dyDescent="0.25">
      <c r="A546" s="138"/>
      <c r="B546" s="54"/>
      <c r="C546" s="138"/>
      <c r="D546" s="527" t="str">
        <f t="shared" si="4"/>
        <v>Rastatt DE124</v>
      </c>
      <c r="E546" s="528"/>
      <c r="F546" s="142" t="s">
        <v>349</v>
      </c>
      <c r="G546" s="143" t="s">
        <v>350</v>
      </c>
      <c r="H546" s="144">
        <v>2</v>
      </c>
      <c r="I546" s="138"/>
      <c r="J546" s="138"/>
      <c r="K546" s="138"/>
      <c r="L546" s="138"/>
      <c r="M546" s="138"/>
      <c r="N546" s="70"/>
    </row>
    <row r="547" spans="1:14" ht="14.25" hidden="1" customHeight="1" x14ac:dyDescent="0.25">
      <c r="A547" s="138"/>
      <c r="B547" s="54"/>
      <c r="C547" s="138"/>
      <c r="D547" s="527" t="str">
        <f t="shared" si="4"/>
        <v>Ravensburg DE148</v>
      </c>
      <c r="E547" s="528"/>
      <c r="F547" s="142" t="s">
        <v>351</v>
      </c>
      <c r="G547" s="143" t="s">
        <v>352</v>
      </c>
      <c r="H547" s="144">
        <v>3</v>
      </c>
      <c r="I547" s="138"/>
      <c r="J547" s="138"/>
      <c r="K547" s="138"/>
      <c r="L547" s="138"/>
      <c r="M547" s="138"/>
      <c r="N547" s="70"/>
    </row>
    <row r="548" spans="1:14" ht="28.5" hidden="1" customHeight="1" x14ac:dyDescent="0.25">
      <c r="A548" s="138"/>
      <c r="B548" s="54"/>
      <c r="C548" s="138"/>
      <c r="D548" s="527" t="str">
        <f t="shared" si="4"/>
        <v xml:space="preserve">Rems-Murr-Kreis DE116 </v>
      </c>
      <c r="E548" s="528"/>
      <c r="F548" s="142" t="s">
        <v>353</v>
      </c>
      <c r="G548" s="143" t="s">
        <v>354</v>
      </c>
      <c r="H548" s="144">
        <v>1</v>
      </c>
      <c r="I548" s="138"/>
      <c r="J548" s="138"/>
      <c r="K548" s="138"/>
      <c r="L548" s="138"/>
      <c r="M548" s="138"/>
      <c r="N548" s="70"/>
    </row>
    <row r="549" spans="1:14" ht="14.25" hidden="1" customHeight="1" x14ac:dyDescent="0.25">
      <c r="A549" s="138"/>
      <c r="B549" s="54"/>
      <c r="C549" s="138"/>
      <c r="D549" s="527" t="str">
        <f t="shared" si="4"/>
        <v>Reutlingen DE141</v>
      </c>
      <c r="E549" s="528"/>
      <c r="F549" s="142" t="s">
        <v>355</v>
      </c>
      <c r="G549" s="143" t="s">
        <v>356</v>
      </c>
      <c r="H549" s="144">
        <v>2</v>
      </c>
      <c r="I549" s="138"/>
      <c r="J549" s="138"/>
      <c r="K549" s="138"/>
      <c r="L549" s="138"/>
      <c r="M549" s="138"/>
      <c r="N549" s="70"/>
    </row>
    <row r="550" spans="1:14" ht="42.75" hidden="1" customHeight="1" x14ac:dyDescent="0.25">
      <c r="A550" s="138"/>
      <c r="B550" s="54"/>
      <c r="C550" s="138"/>
      <c r="D550" s="527" t="str">
        <f t="shared" si="4"/>
        <v>Rhein-Neckar-Kreis DE128</v>
      </c>
      <c r="E550" s="528"/>
      <c r="F550" s="142" t="s">
        <v>357</v>
      </c>
      <c r="G550" s="143" t="s">
        <v>358</v>
      </c>
      <c r="H550" s="144">
        <v>1</v>
      </c>
      <c r="I550" s="138"/>
      <c r="J550" s="138"/>
      <c r="K550" s="138"/>
      <c r="L550" s="138"/>
      <c r="M550" s="138"/>
      <c r="N550" s="70"/>
    </row>
    <row r="551" spans="1:14" ht="14.25" hidden="1" customHeight="1" x14ac:dyDescent="0.25">
      <c r="A551" s="138"/>
      <c r="B551" s="54"/>
      <c r="C551" s="138"/>
      <c r="D551" s="527" t="str">
        <f t="shared" si="4"/>
        <v>Rottweil DE135</v>
      </c>
      <c r="E551" s="528"/>
      <c r="F551" s="142" t="s">
        <v>359</v>
      </c>
      <c r="G551" s="143" t="s">
        <v>360</v>
      </c>
      <c r="H551" s="144">
        <v>3</v>
      </c>
      <c r="I551" s="138"/>
      <c r="J551" s="138"/>
      <c r="K551" s="138"/>
      <c r="L551" s="138"/>
      <c r="M551" s="138"/>
      <c r="N551" s="70"/>
    </row>
    <row r="552" spans="1:14" ht="28.5" hidden="1" customHeight="1" x14ac:dyDescent="0.25">
      <c r="A552" s="138"/>
      <c r="B552" s="54"/>
      <c r="C552" s="138"/>
      <c r="D552" s="527" t="str">
        <f t="shared" si="4"/>
        <v>Schwäbisch Hall DE11A</v>
      </c>
      <c r="E552" s="528"/>
      <c r="F552" s="142" t="s">
        <v>361</v>
      </c>
      <c r="G552" s="143" t="s">
        <v>362</v>
      </c>
      <c r="H552" s="144">
        <v>3</v>
      </c>
      <c r="I552" s="138"/>
      <c r="J552" s="138"/>
      <c r="K552" s="138"/>
      <c r="L552" s="138"/>
      <c r="M552" s="138"/>
      <c r="N552" s="70"/>
    </row>
    <row r="553" spans="1:14" ht="42.75" hidden="1" customHeight="1" x14ac:dyDescent="0.25">
      <c r="A553" s="138"/>
      <c r="B553" s="54"/>
      <c r="C553" s="138"/>
      <c r="D553" s="527" t="str">
        <f t="shared" si="4"/>
        <v>Schwarzwald-Baar-Kreis DE136</v>
      </c>
      <c r="E553" s="528"/>
      <c r="F553" s="142" t="s">
        <v>363</v>
      </c>
      <c r="G553" s="143" t="s">
        <v>364</v>
      </c>
      <c r="H553" s="144">
        <v>2</v>
      </c>
      <c r="I553" s="138"/>
      <c r="J553" s="138"/>
      <c r="K553" s="138"/>
      <c r="L553" s="138"/>
      <c r="M553" s="138"/>
      <c r="N553" s="70"/>
    </row>
    <row r="554" spans="1:14" ht="28.5" hidden="1" customHeight="1" x14ac:dyDescent="0.25">
      <c r="A554" s="138"/>
      <c r="B554" s="54"/>
      <c r="C554" s="138"/>
      <c r="D554" s="527" t="str">
        <f t="shared" si="4"/>
        <v xml:space="preserve">Sigmaringen DE149 </v>
      </c>
      <c r="E554" s="528"/>
      <c r="F554" s="142" t="s">
        <v>365</v>
      </c>
      <c r="G554" s="143" t="s">
        <v>366</v>
      </c>
      <c r="H554" s="144">
        <v>3</v>
      </c>
      <c r="I554" s="138"/>
      <c r="J554" s="138"/>
      <c r="K554" s="138"/>
      <c r="L554" s="138"/>
      <c r="M554" s="138"/>
      <c r="N554" s="70"/>
    </row>
    <row r="555" spans="1:14" ht="14.25" hidden="1" customHeight="1" x14ac:dyDescent="0.25">
      <c r="A555" s="138"/>
      <c r="B555" s="54"/>
      <c r="C555" s="138"/>
      <c r="D555" s="527" t="str">
        <f t="shared" si="4"/>
        <v>Stuttgart  DE11</v>
      </c>
      <c r="E555" s="528"/>
      <c r="F555" s="142" t="s">
        <v>367</v>
      </c>
      <c r="G555" s="143" t="s">
        <v>368</v>
      </c>
      <c r="H555" s="151"/>
      <c r="I555" s="138"/>
      <c r="J555" s="138"/>
      <c r="K555" s="138"/>
      <c r="L555" s="138"/>
      <c r="M555" s="138"/>
      <c r="N555" s="70"/>
    </row>
    <row r="556" spans="1:14" ht="28.5" hidden="1" customHeight="1" x14ac:dyDescent="0.25">
      <c r="A556" s="138"/>
      <c r="B556" s="54"/>
      <c r="C556" s="138"/>
      <c r="D556" s="527" t="str">
        <f t="shared" si="4"/>
        <v>Stuttgart, Stadtkreis DE111</v>
      </c>
      <c r="E556" s="528"/>
      <c r="F556" s="142" t="s">
        <v>369</v>
      </c>
      <c r="G556" s="143" t="s">
        <v>370</v>
      </c>
      <c r="H556" s="144">
        <v>1</v>
      </c>
      <c r="I556" s="138"/>
      <c r="J556" s="138"/>
      <c r="K556" s="138"/>
      <c r="L556" s="138"/>
      <c r="M556" s="138"/>
      <c r="N556" s="70"/>
    </row>
    <row r="557" spans="1:14" ht="14.25" hidden="1" customHeight="1" x14ac:dyDescent="0.25">
      <c r="A557" s="138"/>
      <c r="B557" s="54"/>
      <c r="C557" s="138"/>
      <c r="D557" s="527" t="str">
        <f t="shared" si="4"/>
        <v>Tübingen  DE14</v>
      </c>
      <c r="E557" s="528"/>
      <c r="F557" s="142" t="s">
        <v>371</v>
      </c>
      <c r="G557" s="143" t="s">
        <v>372</v>
      </c>
      <c r="H557" s="151"/>
      <c r="I557" s="138"/>
      <c r="J557" s="138"/>
      <c r="K557" s="138"/>
      <c r="L557" s="138"/>
      <c r="M557" s="138"/>
      <c r="N557" s="70"/>
    </row>
    <row r="558" spans="1:14" ht="28.5" hidden="1" customHeight="1" x14ac:dyDescent="0.25">
      <c r="A558" s="138"/>
      <c r="B558" s="54"/>
      <c r="C558" s="138"/>
      <c r="D558" s="527" t="str">
        <f t="shared" si="4"/>
        <v>Tübingen, Landkreis DE142</v>
      </c>
      <c r="E558" s="528"/>
      <c r="F558" s="142" t="s">
        <v>373</v>
      </c>
      <c r="G558" s="143" t="s">
        <v>374</v>
      </c>
      <c r="H558" s="144">
        <v>2</v>
      </c>
      <c r="I558" s="138"/>
      <c r="J558" s="138"/>
      <c r="K558" s="138"/>
      <c r="L558" s="138"/>
      <c r="M558" s="138"/>
      <c r="N558" s="70"/>
    </row>
    <row r="559" spans="1:14" ht="66.75" hidden="1" customHeight="1" x14ac:dyDescent="0.25">
      <c r="A559" s="138"/>
      <c r="B559" s="54"/>
      <c r="C559" s="138"/>
      <c r="D559" s="527" t="str">
        <f t="shared" si="4"/>
        <v>Tuttlingen DE137</v>
      </c>
      <c r="E559" s="528"/>
      <c r="F559" s="142" t="s">
        <v>375</v>
      </c>
      <c r="G559" s="143" t="s">
        <v>376</v>
      </c>
      <c r="H559" s="144">
        <v>2</v>
      </c>
      <c r="I559" s="138"/>
      <c r="J559" s="138"/>
      <c r="K559" s="138"/>
      <c r="L559" s="138"/>
      <c r="M559" s="138"/>
      <c r="N559" s="70"/>
    </row>
    <row r="560" spans="1:14" ht="28" hidden="1" x14ac:dyDescent="0.25">
      <c r="A560" s="138"/>
      <c r="B560" s="54"/>
      <c r="C560" s="138"/>
      <c r="D560" s="527" t="str">
        <f t="shared" si="4"/>
        <v>Ulm, Stadtkreis DE144</v>
      </c>
      <c r="E560" s="528"/>
      <c r="F560" s="142" t="s">
        <v>377</v>
      </c>
      <c r="G560" s="143" t="s">
        <v>378</v>
      </c>
      <c r="H560" s="144">
        <v>2</v>
      </c>
      <c r="I560" s="138"/>
      <c r="J560" s="138"/>
      <c r="K560" s="138"/>
      <c r="L560" s="138"/>
      <c r="M560" s="138"/>
      <c r="N560" s="70"/>
    </row>
    <row r="561" spans="1:14" ht="14" hidden="1" x14ac:dyDescent="0.25">
      <c r="A561" s="138"/>
      <c r="B561" s="54"/>
      <c r="C561" s="138"/>
      <c r="D561" s="527" t="str">
        <f t="shared" si="4"/>
        <v>Waldshut DE13A</v>
      </c>
      <c r="E561" s="528"/>
      <c r="F561" s="142" t="s">
        <v>379</v>
      </c>
      <c r="G561" s="143" t="s">
        <v>380</v>
      </c>
      <c r="H561" s="144">
        <v>3</v>
      </c>
      <c r="I561" s="138"/>
      <c r="J561" s="138"/>
      <c r="K561" s="138"/>
      <c r="L561" s="138"/>
      <c r="M561" s="138"/>
      <c r="N561" s="70"/>
    </row>
    <row r="562" spans="1:14" ht="28" hidden="1" x14ac:dyDescent="0.25">
      <c r="A562" s="138"/>
      <c r="B562" s="54"/>
      <c r="C562" s="138"/>
      <c r="D562" s="527" t="str">
        <f t="shared" si="4"/>
        <v>Zollernalbkreis DE143</v>
      </c>
      <c r="E562" s="528"/>
      <c r="F562" s="142" t="s">
        <v>381</v>
      </c>
      <c r="G562" s="143" t="s">
        <v>382</v>
      </c>
      <c r="H562" s="144">
        <v>2</v>
      </c>
      <c r="I562" s="138"/>
      <c r="J562" s="138"/>
      <c r="K562" s="138"/>
      <c r="L562" s="138"/>
      <c r="M562" s="138"/>
      <c r="N562" s="70"/>
    </row>
    <row r="563" spans="1:14" ht="112.5" hidden="1" x14ac:dyDescent="0.25">
      <c r="A563" s="138"/>
      <c r="B563" s="54"/>
      <c r="C563" s="138"/>
      <c r="D563" s="529" t="s">
        <v>282</v>
      </c>
      <c r="E563" s="530"/>
      <c r="F563" s="74" t="s">
        <v>282</v>
      </c>
      <c r="G563" s="151"/>
      <c r="H563" s="138"/>
      <c r="I563" s="138"/>
      <c r="J563" s="138"/>
      <c r="K563" s="138"/>
      <c r="L563" s="138"/>
      <c r="M563" s="138"/>
      <c r="N563" s="70"/>
    </row>
  </sheetData>
  <sheetProtection algorithmName="SHA-512" hashValue="YLf+QEygm8tINZRYgtvU+6bO/rQ2uV+GN2Gee1MoDnwRvsbQGfXnRKNpxlSpEspQSupNeSp6YxlD76+XNZR/Aw==" saltValue="hxbfxKVNeWWpMj6sv2K9IQ==" spinCount="100000" sheet="1" objects="1" selectLockedCells="1"/>
  <protectedRanges>
    <protectedRange sqref="C510:D510 G510:K510" name="Bereich23"/>
    <protectedRange sqref="C95:M96" name="Bereich9"/>
    <protectedRange sqref="M80:M84" name="Bereich7"/>
    <protectedRange sqref="C24:G26 E64:G64 C49:G51 C76:D77 E75:G77 C85:G87 E27:G28 E71:G73" name="Bereich6"/>
    <protectedRange sqref="C376:J376" name="Bereich1"/>
    <protectedRange sqref="D71:D73 D27:D28 D75" name="Bereich8"/>
    <protectedRange sqref="M315" name="Bereich10"/>
    <protectedRange sqref="C355:C356 C269:C273 D447:M455 C393:C394 C138:C142 C287:C291 C184:C185 C293:C295 C260:C264 C345:C353 C178:C182 C200:C203 C193:C198 C363:C364 C120:C124 C160:C164 D259:M294 C135:C136 C129:C133 M407 C275:C276 C175:C176 C284:C285 C358:C361 C266:C267 C219:C223 C166:C167 C150:C153 D110:M148 D159:M203 D149:M153 C126:C127 C117:C118 C111:C115 C278:C282 D344:M363 C144:C148 C62:C63 C56:C60 D55:M63 C308:C309 C302:C306 D301:M309 C323:C326 C317:C321 D316:M326 C187:C191 C169:C173 C234:C235 C228:C232 C250:C253 C243:C248 C210:C214 C225:C226 C216:C217 D209:M253 C237:C241 C454:C455 C448:C452 C379:C383 C387:C391 C385 D378:M394" name="Bereich12"/>
    <protectedRange sqref="J395:M395 J408:M408 M377" name="Bereich16"/>
    <protectedRange sqref="H423:L424" name="Bereich20"/>
    <protectedRange sqref="C69:G70" name="Bereich6_2"/>
    <protectedRange sqref="C373:K373 C404:J406 C374:J375 C403:K403" name="Bereich1_1"/>
    <protectedRange sqref="H431:K432" name="Bereich21_2"/>
    <protectedRange sqref="K435:K436" name="Bereich19_3"/>
    <protectedRange sqref="H431:K432" name="Bereich22_2"/>
    <protectedRange sqref="E410:G410 C410" name="Bereich16_1"/>
    <protectedRange sqref="C208" name="Bereich12_4_1"/>
    <protectedRange sqref="C258" name="Bereich12_1"/>
    <protectedRange sqref="D330:M338 M339 M327:M329 C337:C338 C331:C335" name="Bereich12_3"/>
    <protectedRange sqref="C343" name="Bereich12_5"/>
    <protectedRange sqref="C342" name="Bereich12_2"/>
    <protectedRange sqref="C66:G66" name="Bereich5_1_3_1"/>
  </protectedRanges>
  <mergeCells count="228">
    <mergeCell ref="D560:E560"/>
    <mergeCell ref="D561:E561"/>
    <mergeCell ref="D562:E562"/>
    <mergeCell ref="D563:E563"/>
    <mergeCell ref="D551:E551"/>
    <mergeCell ref="D552:E552"/>
    <mergeCell ref="D553:E553"/>
    <mergeCell ref="D554:E554"/>
    <mergeCell ref="D555:E555"/>
    <mergeCell ref="D556:E556"/>
    <mergeCell ref="D557:E557"/>
    <mergeCell ref="D558:E558"/>
    <mergeCell ref="D559:E559"/>
    <mergeCell ref="D542:E542"/>
    <mergeCell ref="D543:E543"/>
    <mergeCell ref="D544:E544"/>
    <mergeCell ref="D545:E545"/>
    <mergeCell ref="D546:E546"/>
    <mergeCell ref="D547:E547"/>
    <mergeCell ref="D548:E548"/>
    <mergeCell ref="D549:E549"/>
    <mergeCell ref="D550:E550"/>
    <mergeCell ref="D533:E533"/>
    <mergeCell ref="D534:E534"/>
    <mergeCell ref="D535:E535"/>
    <mergeCell ref="D536:E536"/>
    <mergeCell ref="D537:E537"/>
    <mergeCell ref="D538:E538"/>
    <mergeCell ref="D539:E539"/>
    <mergeCell ref="D540:E540"/>
    <mergeCell ref="D541:E541"/>
    <mergeCell ref="D524:E524"/>
    <mergeCell ref="D525:E525"/>
    <mergeCell ref="D526:E526"/>
    <mergeCell ref="D527:E527"/>
    <mergeCell ref="D528:E528"/>
    <mergeCell ref="D529:E529"/>
    <mergeCell ref="D530:E530"/>
    <mergeCell ref="D531:E531"/>
    <mergeCell ref="D532:E532"/>
    <mergeCell ref="D515:E515"/>
    <mergeCell ref="D516:E516"/>
    <mergeCell ref="D517:E517"/>
    <mergeCell ref="D518:E518"/>
    <mergeCell ref="D519:E519"/>
    <mergeCell ref="D520:E520"/>
    <mergeCell ref="D521:E521"/>
    <mergeCell ref="D522:E522"/>
    <mergeCell ref="D523:E523"/>
    <mergeCell ref="C94:L94"/>
    <mergeCell ref="I405:K405"/>
    <mergeCell ref="B405:H405"/>
    <mergeCell ref="J375:K375"/>
    <mergeCell ref="B375:I375"/>
    <mergeCell ref="C159:L167"/>
    <mergeCell ref="C168:L176"/>
    <mergeCell ref="C177:L185"/>
    <mergeCell ref="C186:L194"/>
    <mergeCell ref="C195:L203"/>
    <mergeCell ref="C209:L217"/>
    <mergeCell ref="C218:L226"/>
    <mergeCell ref="C227:L235"/>
    <mergeCell ref="C236:L244"/>
    <mergeCell ref="C95:L96"/>
    <mergeCell ref="C259:L267"/>
    <mergeCell ref="C268:L276"/>
    <mergeCell ref="C313:L313"/>
    <mergeCell ref="L375:M375"/>
    <mergeCell ref="B372:C373"/>
    <mergeCell ref="C368:H368"/>
    <mergeCell ref="C343:L343"/>
    <mergeCell ref="J370:K370"/>
    <mergeCell ref="C328:J328"/>
    <mergeCell ref="C441:F441"/>
    <mergeCell ref="C443:F443"/>
    <mergeCell ref="C330:L338"/>
    <mergeCell ref="C342:L342"/>
    <mergeCell ref="C300:L300"/>
    <mergeCell ref="H423:L424"/>
    <mergeCell ref="C408:G408"/>
    <mergeCell ref="C410:H410"/>
    <mergeCell ref="C409:H409"/>
    <mergeCell ref="C399:K399"/>
    <mergeCell ref="I439:L439"/>
    <mergeCell ref="C435:F435"/>
    <mergeCell ref="I438:M438"/>
    <mergeCell ref="G429:G430"/>
    <mergeCell ref="L429:L430"/>
    <mergeCell ref="C432:F432"/>
    <mergeCell ref="C433:F433"/>
    <mergeCell ref="C431:F431"/>
    <mergeCell ref="C438:G438"/>
    <mergeCell ref="C439:F439"/>
    <mergeCell ref="C509:E510"/>
    <mergeCell ref="D474:L474"/>
    <mergeCell ref="D470:L470"/>
    <mergeCell ref="G508:L510"/>
    <mergeCell ref="D480:L480"/>
    <mergeCell ref="D476:L476"/>
    <mergeCell ref="D478:L478"/>
    <mergeCell ref="D501:L501"/>
    <mergeCell ref="D482:L482"/>
    <mergeCell ref="D483:L483"/>
    <mergeCell ref="D484:L484"/>
    <mergeCell ref="D485:L485"/>
    <mergeCell ref="D486:L486"/>
    <mergeCell ref="D487:L487"/>
    <mergeCell ref="D488:L488"/>
    <mergeCell ref="D490:L490"/>
    <mergeCell ref="D472:L472"/>
    <mergeCell ref="C447:L455"/>
    <mergeCell ref="C445:J445"/>
    <mergeCell ref="I441:L441"/>
    <mergeCell ref="C344:L348"/>
    <mergeCell ref="C301:L309"/>
    <mergeCell ref="H400:I400"/>
    <mergeCell ref="J400:K400"/>
    <mergeCell ref="L400:M401"/>
    <mergeCell ref="D401:E401"/>
    <mergeCell ref="F401:G401"/>
    <mergeCell ref="H401:I401"/>
    <mergeCell ref="J401:K401"/>
    <mergeCell ref="D371:E371"/>
    <mergeCell ref="F371:G371"/>
    <mergeCell ref="H371:I371"/>
    <mergeCell ref="J371:K371"/>
    <mergeCell ref="I409:L409"/>
    <mergeCell ref="I410:L410"/>
    <mergeCell ref="C378:L385"/>
    <mergeCell ref="C386:L394"/>
    <mergeCell ref="C398:M398"/>
    <mergeCell ref="C414:L415"/>
    <mergeCell ref="C349:L356"/>
    <mergeCell ref="I443:L443"/>
    <mergeCell ref="E69:L69"/>
    <mergeCell ref="E85:L85"/>
    <mergeCell ref="C31:L31"/>
    <mergeCell ref="C32:L32"/>
    <mergeCell ref="C35:D35"/>
    <mergeCell ref="E35:F35"/>
    <mergeCell ref="G35:L35"/>
    <mergeCell ref="E36:F36"/>
    <mergeCell ref="G36:L36"/>
    <mergeCell ref="G37:L37"/>
    <mergeCell ref="C42:L42"/>
    <mergeCell ref="C43:L43"/>
    <mergeCell ref="E70:L70"/>
    <mergeCell ref="C74:L74"/>
    <mergeCell ref="E71:L71"/>
    <mergeCell ref="E72:L72"/>
    <mergeCell ref="E73:L73"/>
    <mergeCell ref="C66:L66"/>
    <mergeCell ref="C75:D75"/>
    <mergeCell ref="E75:L75"/>
    <mergeCell ref="E24:L24"/>
    <mergeCell ref="E27:L27"/>
    <mergeCell ref="C28:D28"/>
    <mergeCell ref="E28:L28"/>
    <mergeCell ref="C65:M65"/>
    <mergeCell ref="G15:L15"/>
    <mergeCell ref="C15:F15"/>
    <mergeCell ref="G17:L17"/>
    <mergeCell ref="C17:F17"/>
    <mergeCell ref="G19:L19"/>
    <mergeCell ref="C19:F19"/>
    <mergeCell ref="G21:L21"/>
    <mergeCell ref="C55:L63"/>
    <mergeCell ref="C21:F21"/>
    <mergeCell ref="E50:L50"/>
    <mergeCell ref="E25:L25"/>
    <mergeCell ref="E51:L51"/>
    <mergeCell ref="E64:I64"/>
    <mergeCell ref="E26:L26"/>
    <mergeCell ref="E49:L49"/>
    <mergeCell ref="C45:L45"/>
    <mergeCell ref="K3:L3"/>
    <mergeCell ref="K4:L4"/>
    <mergeCell ref="C7:L7"/>
    <mergeCell ref="C6:J6"/>
    <mergeCell ref="K6:L6"/>
    <mergeCell ref="C2:E4"/>
    <mergeCell ref="I9:L9"/>
    <mergeCell ref="E13:L13"/>
    <mergeCell ref="C9:G9"/>
    <mergeCell ref="C13:D13"/>
    <mergeCell ref="C11:L11"/>
    <mergeCell ref="W96:W97"/>
    <mergeCell ref="J100:K100"/>
    <mergeCell ref="J101:K101"/>
    <mergeCell ref="G101:H101"/>
    <mergeCell ref="C119:L127"/>
    <mergeCell ref="C128:L136"/>
    <mergeCell ref="C258:L258"/>
    <mergeCell ref="C109:L109"/>
    <mergeCell ref="C208:L208"/>
    <mergeCell ref="C158:L158"/>
    <mergeCell ref="G100:H100"/>
    <mergeCell ref="C110:L118"/>
    <mergeCell ref="H98:L98"/>
    <mergeCell ref="C106:L106"/>
    <mergeCell ref="C108:L108"/>
    <mergeCell ref="C157:L157"/>
    <mergeCell ref="C207:L207"/>
    <mergeCell ref="C257:L257"/>
    <mergeCell ref="G90:L91"/>
    <mergeCell ref="E77:L77"/>
    <mergeCell ref="E76:L76"/>
    <mergeCell ref="E86:L86"/>
    <mergeCell ref="L405:M405"/>
    <mergeCell ref="E87:L87"/>
    <mergeCell ref="C245:L253"/>
    <mergeCell ref="B103:M103"/>
    <mergeCell ref="C286:L294"/>
    <mergeCell ref="C314:J314"/>
    <mergeCell ref="C357:L363"/>
    <mergeCell ref="D400:E400"/>
    <mergeCell ref="F400:G400"/>
    <mergeCell ref="C137:L145"/>
    <mergeCell ref="C146:L153"/>
    <mergeCell ref="B400:C403"/>
    <mergeCell ref="C396:L396"/>
    <mergeCell ref="C316:L324"/>
    <mergeCell ref="C377:L377"/>
    <mergeCell ref="D370:E370"/>
    <mergeCell ref="F370:G370"/>
    <mergeCell ref="H370:I370"/>
    <mergeCell ref="L370:M371"/>
    <mergeCell ref="C277:L285"/>
  </mergeCells>
  <phoneticPr fontId="6" type="noConversion"/>
  <dataValidations xWindow="877" yWindow="571" count="21">
    <dataValidation type="custom" allowBlank="1" showInputMessage="1" showErrorMessage="1" sqref="M374 M404 M376">
      <formula1>SUM(K374:L374)</formula1>
    </dataValidation>
    <dataValidation type="textLength" allowBlank="1" showInputMessage="1" showErrorMessage="1" error="Die Textlänge dieses Feldes ist begrenzt!_x000a_Bitte beschränken Sie sich auf maximal 150 Zeichen!" sqref="H423:L424">
      <formula1>0</formula1>
      <formula2>150</formula2>
    </dataValidation>
    <dataValidation type="whole" allowBlank="1" showInputMessage="1" showErrorMessage="1" sqref="C374:J374 C404:J404 C376:J376">
      <formula1>0</formula1>
      <formula2>200</formula2>
    </dataValidation>
    <dataValidation type="whole" allowBlank="1" showInputMessage="1" showErrorMessage="1" error="Der eingegebene Wert ist ungültig." sqref="D403:K403">
      <formula1>0</formula1>
      <formula2>D373</formula2>
    </dataValidation>
    <dataValidation type="textLength" allowBlank="1" showInputMessage="1" showErrorMessage="1" error="Dieses Feld ist auf 1.000 Zeichen begrenzt!" promptTitle="Hinweis:" prompt="Die Textlänge dieses Textfeldes ist aus technischen Gründen auf maximal 1.000 Zeichen bzw. 9 Zeilen begrenzt. " sqref="C286:L294 C386:L394 C301:L309 C447:L455 C316:L326 C330:L338 C357:L363">
      <formula1>0</formula1>
      <formula2>1000</formula2>
    </dataValidation>
    <dataValidation type="textLength" allowBlank="1" showInputMessage="1" showErrorMessage="1" error="Dieses Feld ist auf 1.000 Zeichen begrenzt!" promptTitle="Hinweis:" prompt="Die Textlänge dieses Textfeldes ist aus technischen Gründen auf maximal 1.000 Zeichen bzw. 9 Zeilen begrenzt." sqref="C195:L201 C245:L251 C146:L151">
      <formula1>0</formula1>
      <formula2>1000</formula2>
    </dataValidation>
    <dataValidation type="textLength" allowBlank="1" showInputMessage="1" showErrorMessage="1" error="Dieses Feld ist auf 1.000 Zeichen begrenzt!" promptTitle="Hinweis:" prompt="Die Textlänge dieses Textfeldes ist aus technischen Gründen auf maximal 1.000 Zeichen bzw. 9 Zeilen begrenzt. _x000a_Bitte benutzen Sie für weitere Angaben das nächste Feld!" sqref="C268:L285 C259 C202:L203 C152:L153 C110:L145 C344 C252:L253 C159:L194 C209:L244 C378:L385 C349:L356">
      <formula1>0</formula1>
      <formula2>1000</formula2>
    </dataValidation>
    <dataValidation type="date" allowBlank="1" showInputMessage="1" showErrorMessage="1" error="Bitte geben Sie den Beginn des Durchführungszeitraums in Form von TT.MM.JJJJ, z.B. 01.01.2015, an!_x000a_Frühestmöglicher Beginn für den Durchführungszeitraum ist der 01.01.2015." sqref="G100:H100">
      <formula1>42005</formula1>
      <formula2>44561</formula2>
    </dataValidation>
    <dataValidation type="textLength" allowBlank="1" showInputMessage="1" showErrorMessage="1" error="Der eingetragene Kurzname ist leider zu lang! _x000a_Dieses Feld ist auf maximal 20 Zeichen begrenzt! _x000a_Bitte tragen Sie einen anderen Begriff ein!" sqref="H98">
      <formula1>0</formula1>
      <formula2>20</formula2>
    </dataValidation>
    <dataValidation type="textLength" errorStyle="warning" allowBlank="1" showInputMessage="1" showErrorMessage="1" error="Die Textlänge dieses Feldes ist auf maximal 250 Zeichen begrenzt. " sqref="C95:L96">
      <formula1>0</formula1>
      <formula2>250</formula2>
    </dataValidation>
    <dataValidation type="textLength" allowBlank="1" showInputMessage="1" showErrorMessage="1" error="Die Länge dieses Textfeldes ist begrenzt!_x000a_Bitte beschränken Sie sich auf maximal 75 Zeichen!" sqref="E49:L51 E85:L87 E24:L28 E69:L73 E75:L77">
      <formula1>0</formula1>
      <formula2>75</formula2>
    </dataValidation>
    <dataValidation type="textLength" allowBlank="1" showInputMessage="1" showErrorMessage="1" error="Die Textlänge dieses Feldes ist begrenzt!_x000a_Bitte beschränken Sie sich auf maximal 50 Zeichen!" sqref="G35:L35">
      <formula1>0</formula1>
      <formula2>50</formula2>
    </dataValidation>
    <dataValidation type="custom" allowBlank="1" showInputMessage="1" showErrorMessage="1" sqref="K374:L374 K404:L404">
      <formula1>SUM(G374,I374,#REF!,#REF!)</formula1>
    </dataValidation>
    <dataValidation type="custom" allowBlank="1" showInputMessage="1" showErrorMessage="1" sqref="L435:L436">
      <formula1>IF(SUM(#REF!)&gt;0,#REF!/#REF!*100,"")</formula1>
    </dataValidation>
    <dataValidation type="list" allowBlank="1" showInputMessage="1" showErrorMessage="1" sqref="C410">
      <formula1>$Q$517:Q519</formula1>
    </dataValidation>
    <dataValidation allowBlank="1" showErrorMessage="1" error="Bitte geben Sie das Ende des Durchführungszeitraums in Form von TT.MM.JJJJ, z.B. 31.12.2017 an!_x000a_Dieses Datum muss zeitlich nach dem Anfangsdatum liegen. " prompt="Bitte geben Sie das Ende des Durchführungszeitraum in Form von TT.MM.JJJJ, z.B. 31.12.2017 an!_x000a_Dieses Datum muss zeitlich nach dem Anfangsdatum liegen. " sqref="J100:K100"/>
    <dataValidation type="list" allowBlank="1" showInputMessage="1" showErrorMessage="1" sqref="G36:L36">
      <formula1>K515:K539</formula1>
    </dataValidation>
    <dataValidation type="list" allowBlank="1" showInputMessage="1" showErrorMessage="1" sqref="B372:B373">
      <formula1>M517:M518</formula1>
    </dataValidation>
    <dataValidation allowBlank="1" showErrorMessage="1" error="Dieses Feld ist auf 1.000 Zeichen begrenzt!" sqref="C55:L63"/>
    <dataValidation type="whole" allowBlank="1" showInputMessage="1" showErrorMessage="1" error="Der eingegebene Wert ist ungültig." sqref="D373:K373">
      <formula1>0</formula1>
      <formula2>100000</formula2>
    </dataValidation>
    <dataValidation type="custom" allowBlank="1" showInputMessage="1" showErrorMessage="1" sqref="K376:L376">
      <formula1>SUM(C376,E376,G376,I376)</formula1>
    </dataValidation>
  </dataValidations>
  <hyperlinks>
    <hyperlink ref="D485" r:id="rId1"/>
    <hyperlink ref="D488" r:id="rId2"/>
  </hyperlinks>
  <printOptions horizontalCentered="1"/>
  <pageMargins left="0.78740157480314965" right="0.78740157480314965" top="0.39370078740157483" bottom="0.78740157480314965" header="0.51181102362204722" footer="0.51181102362204722"/>
  <pageSetup paperSize="9" scale="56" fitToHeight="0" orientation="portrait" verticalDpi="4294967295" r:id="rId3"/>
  <headerFooter alignWithMargins="0">
    <oddFooter>&amp;L&amp;F, &amp;A&amp;RSeite &amp;P von &amp;N</oddFooter>
  </headerFooter>
  <rowBreaks count="9" manualBreakCount="9">
    <brk id="46" max="16383" man="1"/>
    <brk id="101" max="13" man="1"/>
    <brk id="154" max="16383" man="1"/>
    <brk id="204" max="13" man="1"/>
    <brk id="254" max="16383" man="1"/>
    <brk id="310" max="13" man="1"/>
    <brk id="364" max="16383" man="1"/>
    <brk id="411" max="16383" man="1"/>
    <brk id="456"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260" r:id="rId6" name="Check Box 236">
              <controlPr locked="0" defaultSize="0" autoFill="0" autoLine="0" autoPict="0">
                <anchor moveWithCells="1">
                  <from>
                    <xdr:col>10</xdr:col>
                    <xdr:colOff>590550</xdr:colOff>
                    <xdr:row>313</xdr:row>
                    <xdr:rowOff>203200</xdr:rowOff>
                  </from>
                  <to>
                    <xdr:col>11</xdr:col>
                    <xdr:colOff>0</xdr:colOff>
                    <xdr:row>313</xdr:row>
                    <xdr:rowOff>438150</xdr:rowOff>
                  </to>
                </anchor>
              </controlPr>
            </control>
          </mc:Choice>
        </mc:AlternateContent>
        <mc:AlternateContent xmlns:mc="http://schemas.openxmlformats.org/markup-compatibility/2006">
          <mc:Choice Requires="x14">
            <control shapeId="1265" r:id="rId7" name="Check Box 241">
              <controlPr locked="0" defaultSize="0" autoFill="0" autoLine="0" autoPict="0">
                <anchor moveWithCells="1">
                  <from>
                    <xdr:col>1</xdr:col>
                    <xdr:colOff>412750</xdr:colOff>
                    <xdr:row>41</xdr:row>
                    <xdr:rowOff>38100</xdr:rowOff>
                  </from>
                  <to>
                    <xdr:col>1</xdr:col>
                    <xdr:colOff>603250</xdr:colOff>
                    <xdr:row>41</xdr:row>
                    <xdr:rowOff>184150</xdr:rowOff>
                  </to>
                </anchor>
              </controlPr>
            </control>
          </mc:Choice>
        </mc:AlternateContent>
        <mc:AlternateContent xmlns:mc="http://schemas.openxmlformats.org/markup-compatibility/2006">
          <mc:Choice Requires="x14">
            <control shapeId="1274" r:id="rId8" name="Check Box 250">
              <controlPr locked="0" defaultSize="0" autoFill="0" autoLine="0" autoPict="0">
                <anchor moveWithCells="1">
                  <from>
                    <xdr:col>6</xdr:col>
                    <xdr:colOff>469900</xdr:colOff>
                    <xdr:row>37</xdr:row>
                    <xdr:rowOff>69850</xdr:rowOff>
                  </from>
                  <to>
                    <xdr:col>6</xdr:col>
                    <xdr:colOff>660400</xdr:colOff>
                    <xdr:row>37</xdr:row>
                    <xdr:rowOff>203200</xdr:rowOff>
                  </to>
                </anchor>
              </controlPr>
            </control>
          </mc:Choice>
        </mc:AlternateContent>
        <mc:AlternateContent xmlns:mc="http://schemas.openxmlformats.org/markup-compatibility/2006">
          <mc:Choice Requires="x14">
            <control shapeId="1275" r:id="rId9" name="Check Box 251">
              <controlPr locked="0" defaultSize="0" autoFill="0" autoLine="0" autoPict="0">
                <anchor moveWithCells="1">
                  <from>
                    <xdr:col>1</xdr:col>
                    <xdr:colOff>431800</xdr:colOff>
                    <xdr:row>30</xdr:row>
                    <xdr:rowOff>50800</xdr:rowOff>
                  </from>
                  <to>
                    <xdr:col>1</xdr:col>
                    <xdr:colOff>622300</xdr:colOff>
                    <xdr:row>31</xdr:row>
                    <xdr:rowOff>0</xdr:rowOff>
                  </to>
                </anchor>
              </controlPr>
            </control>
          </mc:Choice>
        </mc:AlternateContent>
        <mc:AlternateContent xmlns:mc="http://schemas.openxmlformats.org/markup-compatibility/2006">
          <mc:Choice Requires="x14">
            <control shapeId="1276" r:id="rId10" name="Check Box 252">
              <controlPr locked="0" defaultSize="0" autoFill="0" autoLine="0" autoPict="0">
                <anchor moveWithCells="1">
                  <from>
                    <xdr:col>6</xdr:col>
                    <xdr:colOff>457200</xdr:colOff>
                    <xdr:row>39</xdr:row>
                    <xdr:rowOff>57150</xdr:rowOff>
                  </from>
                  <to>
                    <xdr:col>6</xdr:col>
                    <xdr:colOff>641350</xdr:colOff>
                    <xdr:row>39</xdr:row>
                    <xdr:rowOff>184150</xdr:rowOff>
                  </to>
                </anchor>
              </controlPr>
            </control>
          </mc:Choice>
        </mc:AlternateContent>
        <mc:AlternateContent xmlns:mc="http://schemas.openxmlformats.org/markup-compatibility/2006">
          <mc:Choice Requires="x14">
            <control shapeId="1277" r:id="rId11" name="Check Box 253">
              <controlPr locked="0" defaultSize="0" autoFill="0" autoLine="0" autoPict="0">
                <anchor moveWithCells="1">
                  <from>
                    <xdr:col>9</xdr:col>
                    <xdr:colOff>584200</xdr:colOff>
                    <xdr:row>313</xdr:row>
                    <xdr:rowOff>203200</xdr:rowOff>
                  </from>
                  <to>
                    <xdr:col>10</xdr:col>
                    <xdr:colOff>19050</xdr:colOff>
                    <xdr:row>313</xdr:row>
                    <xdr:rowOff>431800</xdr:rowOff>
                  </to>
                </anchor>
              </controlPr>
            </control>
          </mc:Choice>
        </mc:AlternateContent>
        <mc:AlternateContent xmlns:mc="http://schemas.openxmlformats.org/markup-compatibility/2006">
          <mc:Choice Requires="x14">
            <control shapeId="1278" r:id="rId12" name="Check Box 254">
              <controlPr locked="0" defaultSize="0" autoFill="0" autoLine="0" autoPict="0">
                <anchor moveWithCells="1">
                  <from>
                    <xdr:col>9</xdr:col>
                    <xdr:colOff>584200</xdr:colOff>
                    <xdr:row>298</xdr:row>
                    <xdr:rowOff>12700</xdr:rowOff>
                  </from>
                  <to>
                    <xdr:col>9</xdr:col>
                    <xdr:colOff>774700</xdr:colOff>
                    <xdr:row>298</xdr:row>
                    <xdr:rowOff>247650</xdr:rowOff>
                  </to>
                </anchor>
              </controlPr>
            </control>
          </mc:Choice>
        </mc:AlternateContent>
        <mc:AlternateContent xmlns:mc="http://schemas.openxmlformats.org/markup-compatibility/2006">
          <mc:Choice Requires="x14">
            <control shapeId="1279" r:id="rId13" name="Check Box 255">
              <controlPr locked="0" defaultSize="0" autoFill="0" autoLine="0" autoPict="0">
                <anchor moveWithCells="1">
                  <from>
                    <xdr:col>10</xdr:col>
                    <xdr:colOff>590550</xdr:colOff>
                    <xdr:row>298</xdr:row>
                    <xdr:rowOff>12700</xdr:rowOff>
                  </from>
                  <to>
                    <xdr:col>11</xdr:col>
                    <xdr:colOff>0</xdr:colOff>
                    <xdr:row>298</xdr:row>
                    <xdr:rowOff>247650</xdr:rowOff>
                  </to>
                </anchor>
              </controlPr>
            </control>
          </mc:Choice>
        </mc:AlternateContent>
        <mc:AlternateContent xmlns:mc="http://schemas.openxmlformats.org/markup-compatibility/2006">
          <mc:Choice Requires="x14">
            <control shapeId="1280" r:id="rId14" name="Check Box 256">
              <controlPr locked="0" defaultSize="0" autoFill="0" autoLine="0" autoPict="0">
                <anchor moveWithCells="1">
                  <from>
                    <xdr:col>4</xdr:col>
                    <xdr:colOff>412750</xdr:colOff>
                    <xdr:row>79</xdr:row>
                    <xdr:rowOff>38100</xdr:rowOff>
                  </from>
                  <to>
                    <xdr:col>4</xdr:col>
                    <xdr:colOff>603250</xdr:colOff>
                    <xdr:row>79</xdr:row>
                    <xdr:rowOff>184150</xdr:rowOff>
                  </to>
                </anchor>
              </controlPr>
            </control>
          </mc:Choice>
        </mc:AlternateContent>
        <mc:AlternateContent xmlns:mc="http://schemas.openxmlformats.org/markup-compatibility/2006">
          <mc:Choice Requires="x14">
            <control shapeId="1281" r:id="rId15" name="Check Box 257">
              <controlPr locked="0" defaultSize="0" autoFill="0" autoLine="0" autoPict="0">
                <anchor moveWithCells="1">
                  <from>
                    <xdr:col>4</xdr:col>
                    <xdr:colOff>412750</xdr:colOff>
                    <xdr:row>80</xdr:row>
                    <xdr:rowOff>38100</xdr:rowOff>
                  </from>
                  <to>
                    <xdr:col>4</xdr:col>
                    <xdr:colOff>603250</xdr:colOff>
                    <xdr:row>80</xdr:row>
                    <xdr:rowOff>184150</xdr:rowOff>
                  </to>
                </anchor>
              </controlPr>
            </control>
          </mc:Choice>
        </mc:AlternateContent>
        <mc:AlternateContent xmlns:mc="http://schemas.openxmlformats.org/markup-compatibility/2006">
          <mc:Choice Requires="x14">
            <control shapeId="1282" r:id="rId16" name="Check Box 258">
              <controlPr locked="0" defaultSize="0" autoFill="0" autoLine="0" autoPict="0">
                <anchor moveWithCells="1">
                  <from>
                    <xdr:col>4</xdr:col>
                    <xdr:colOff>412750</xdr:colOff>
                    <xdr:row>81</xdr:row>
                    <xdr:rowOff>38100</xdr:rowOff>
                  </from>
                  <to>
                    <xdr:col>4</xdr:col>
                    <xdr:colOff>603250</xdr:colOff>
                    <xdr:row>81</xdr:row>
                    <xdr:rowOff>184150</xdr:rowOff>
                  </to>
                </anchor>
              </controlPr>
            </control>
          </mc:Choice>
        </mc:AlternateContent>
        <mc:AlternateContent xmlns:mc="http://schemas.openxmlformats.org/markup-compatibility/2006">
          <mc:Choice Requires="x14">
            <control shapeId="1283" r:id="rId17" name="Check Box 259">
              <controlPr locked="0" defaultSize="0" autoFill="0" autoLine="0" autoPict="0">
                <anchor moveWithCells="1">
                  <from>
                    <xdr:col>4</xdr:col>
                    <xdr:colOff>412750</xdr:colOff>
                    <xdr:row>82</xdr:row>
                    <xdr:rowOff>38100</xdr:rowOff>
                  </from>
                  <to>
                    <xdr:col>4</xdr:col>
                    <xdr:colOff>603250</xdr:colOff>
                    <xdr:row>82</xdr:row>
                    <xdr:rowOff>184150</xdr:rowOff>
                  </to>
                </anchor>
              </controlPr>
            </control>
          </mc:Choice>
        </mc:AlternateContent>
        <mc:AlternateContent xmlns:mc="http://schemas.openxmlformats.org/markup-compatibility/2006">
          <mc:Choice Requires="x14">
            <control shapeId="1284" r:id="rId18" name="Check Box 260">
              <controlPr locked="0" defaultSize="0" autoFill="0" autoLine="0" autoPict="0">
                <anchor moveWithCells="1">
                  <from>
                    <xdr:col>2</xdr:col>
                    <xdr:colOff>361950</xdr:colOff>
                    <xdr:row>89</xdr:row>
                    <xdr:rowOff>69850</xdr:rowOff>
                  </from>
                  <to>
                    <xdr:col>2</xdr:col>
                    <xdr:colOff>552450</xdr:colOff>
                    <xdr:row>89</xdr:row>
                    <xdr:rowOff>209550</xdr:rowOff>
                  </to>
                </anchor>
              </controlPr>
            </control>
          </mc:Choice>
        </mc:AlternateContent>
        <mc:AlternateContent xmlns:mc="http://schemas.openxmlformats.org/markup-compatibility/2006">
          <mc:Choice Requires="x14">
            <control shapeId="1286" r:id="rId19" name="Check Box 262">
              <controlPr locked="0" defaultSize="0" autoFill="0" autoLine="0" autoPict="0">
                <anchor moveWithCells="1">
                  <from>
                    <xdr:col>3</xdr:col>
                    <xdr:colOff>241300</xdr:colOff>
                    <xdr:row>89</xdr:row>
                    <xdr:rowOff>57150</xdr:rowOff>
                  </from>
                  <to>
                    <xdr:col>3</xdr:col>
                    <xdr:colOff>431800</xdr:colOff>
                    <xdr:row>89</xdr:row>
                    <xdr:rowOff>203200</xdr:rowOff>
                  </to>
                </anchor>
              </controlPr>
            </control>
          </mc:Choice>
        </mc:AlternateContent>
        <mc:AlternateContent xmlns:mc="http://schemas.openxmlformats.org/markup-compatibility/2006">
          <mc:Choice Requires="x14">
            <control shapeId="1287" r:id="rId20" name="Check Box 263">
              <controlPr locked="0" defaultSize="0" autoFill="0" autoLine="0" autoPict="0">
                <anchor moveWithCells="1">
                  <from>
                    <xdr:col>3</xdr:col>
                    <xdr:colOff>590550</xdr:colOff>
                    <xdr:row>418</xdr:row>
                    <xdr:rowOff>19050</xdr:rowOff>
                  </from>
                  <to>
                    <xdr:col>4</xdr:col>
                    <xdr:colOff>31750</xdr:colOff>
                    <xdr:row>419</xdr:row>
                    <xdr:rowOff>0</xdr:rowOff>
                  </to>
                </anchor>
              </controlPr>
            </control>
          </mc:Choice>
        </mc:AlternateContent>
        <mc:AlternateContent xmlns:mc="http://schemas.openxmlformats.org/markup-compatibility/2006">
          <mc:Choice Requires="x14">
            <control shapeId="1288" r:id="rId21" name="Check Box 264">
              <controlPr locked="0" defaultSize="0" autoFill="0" autoLine="0" autoPict="0">
                <anchor moveWithCells="1">
                  <from>
                    <xdr:col>3</xdr:col>
                    <xdr:colOff>590550</xdr:colOff>
                    <xdr:row>419</xdr:row>
                    <xdr:rowOff>19050</xdr:rowOff>
                  </from>
                  <to>
                    <xdr:col>4</xdr:col>
                    <xdr:colOff>31750</xdr:colOff>
                    <xdr:row>420</xdr:row>
                    <xdr:rowOff>0</xdr:rowOff>
                  </to>
                </anchor>
              </controlPr>
            </control>
          </mc:Choice>
        </mc:AlternateContent>
        <mc:AlternateContent xmlns:mc="http://schemas.openxmlformats.org/markup-compatibility/2006">
          <mc:Choice Requires="x14">
            <control shapeId="1289" r:id="rId22" name="Check Box 265">
              <controlPr locked="0" defaultSize="0" autoFill="0" autoLine="0" autoPict="0">
                <anchor moveWithCells="1">
                  <from>
                    <xdr:col>3</xdr:col>
                    <xdr:colOff>590550</xdr:colOff>
                    <xdr:row>420</xdr:row>
                    <xdr:rowOff>19050</xdr:rowOff>
                  </from>
                  <to>
                    <xdr:col>4</xdr:col>
                    <xdr:colOff>31750</xdr:colOff>
                    <xdr:row>421</xdr:row>
                    <xdr:rowOff>0</xdr:rowOff>
                  </to>
                </anchor>
              </controlPr>
            </control>
          </mc:Choice>
        </mc:AlternateContent>
        <mc:AlternateContent xmlns:mc="http://schemas.openxmlformats.org/markup-compatibility/2006">
          <mc:Choice Requires="x14">
            <control shapeId="1290" r:id="rId23" name="Check Box 266">
              <controlPr locked="0" defaultSize="0" autoFill="0" autoLine="0" autoPict="0">
                <anchor moveWithCells="1">
                  <from>
                    <xdr:col>3</xdr:col>
                    <xdr:colOff>590550</xdr:colOff>
                    <xdr:row>421</xdr:row>
                    <xdr:rowOff>19050</xdr:rowOff>
                  </from>
                  <to>
                    <xdr:col>4</xdr:col>
                    <xdr:colOff>31750</xdr:colOff>
                    <xdr:row>421</xdr:row>
                    <xdr:rowOff>260350</xdr:rowOff>
                  </to>
                </anchor>
              </controlPr>
            </control>
          </mc:Choice>
        </mc:AlternateContent>
        <mc:AlternateContent xmlns:mc="http://schemas.openxmlformats.org/markup-compatibility/2006">
          <mc:Choice Requires="x14">
            <control shapeId="1291" r:id="rId24" name="Check Box 267">
              <controlPr locked="0" defaultSize="0" autoFill="0" autoLine="0" autoPict="0">
                <anchor moveWithCells="1">
                  <from>
                    <xdr:col>3</xdr:col>
                    <xdr:colOff>590550</xdr:colOff>
                    <xdr:row>422</xdr:row>
                    <xdr:rowOff>19050</xdr:rowOff>
                  </from>
                  <to>
                    <xdr:col>4</xdr:col>
                    <xdr:colOff>31750</xdr:colOff>
                    <xdr:row>423</xdr:row>
                    <xdr:rowOff>0</xdr:rowOff>
                  </to>
                </anchor>
              </controlPr>
            </control>
          </mc:Choice>
        </mc:AlternateContent>
        <mc:AlternateContent xmlns:mc="http://schemas.openxmlformats.org/markup-compatibility/2006">
          <mc:Choice Requires="x14">
            <control shapeId="1292" r:id="rId25" name="Check Box 268">
              <controlPr locked="0" defaultSize="0" autoFill="0" autoLine="0" autoPict="0">
                <anchor moveWithCells="1">
                  <from>
                    <xdr:col>10</xdr:col>
                    <xdr:colOff>222250</xdr:colOff>
                    <xdr:row>444</xdr:row>
                    <xdr:rowOff>12700</xdr:rowOff>
                  </from>
                  <to>
                    <xdr:col>10</xdr:col>
                    <xdr:colOff>438150</xdr:colOff>
                    <xdr:row>444</xdr:row>
                    <xdr:rowOff>247650</xdr:rowOff>
                  </to>
                </anchor>
              </controlPr>
            </control>
          </mc:Choice>
        </mc:AlternateContent>
        <mc:AlternateContent xmlns:mc="http://schemas.openxmlformats.org/markup-compatibility/2006">
          <mc:Choice Requires="x14">
            <control shapeId="1294" r:id="rId26" name="Check Box 270">
              <controlPr locked="0" defaultSize="0" autoFill="0" autoLine="0" autoPict="0">
                <anchor moveWithCells="1">
                  <from>
                    <xdr:col>11</xdr:col>
                    <xdr:colOff>412750</xdr:colOff>
                    <xdr:row>444</xdr:row>
                    <xdr:rowOff>0</xdr:rowOff>
                  </from>
                  <to>
                    <xdr:col>11</xdr:col>
                    <xdr:colOff>628650</xdr:colOff>
                    <xdr:row>444</xdr:row>
                    <xdr:rowOff>241300</xdr:rowOff>
                  </to>
                </anchor>
              </controlPr>
            </control>
          </mc:Choice>
        </mc:AlternateContent>
        <mc:AlternateContent xmlns:mc="http://schemas.openxmlformats.org/markup-compatibility/2006">
          <mc:Choice Requires="x14">
            <control shapeId="1295" r:id="rId27" name="Check Box 271">
              <controlPr locked="0" defaultSize="0" autoFill="0" autoLine="0" autoPict="0">
                <anchor moveWithCells="1">
                  <from>
                    <xdr:col>3</xdr:col>
                    <xdr:colOff>222250</xdr:colOff>
                    <xdr:row>462</xdr:row>
                    <xdr:rowOff>12700</xdr:rowOff>
                  </from>
                  <to>
                    <xdr:col>3</xdr:col>
                    <xdr:colOff>438150</xdr:colOff>
                    <xdr:row>463</xdr:row>
                    <xdr:rowOff>38100</xdr:rowOff>
                  </to>
                </anchor>
              </controlPr>
            </control>
          </mc:Choice>
        </mc:AlternateContent>
        <mc:AlternateContent xmlns:mc="http://schemas.openxmlformats.org/markup-compatibility/2006">
          <mc:Choice Requires="x14">
            <control shapeId="1296" r:id="rId28" name="Check Box 272">
              <controlPr locked="0" defaultSize="0" autoFill="0" autoLine="0" autoPict="0">
                <anchor moveWithCells="1">
                  <from>
                    <xdr:col>3</xdr:col>
                    <xdr:colOff>222250</xdr:colOff>
                    <xdr:row>463</xdr:row>
                    <xdr:rowOff>12700</xdr:rowOff>
                  </from>
                  <to>
                    <xdr:col>3</xdr:col>
                    <xdr:colOff>438150</xdr:colOff>
                    <xdr:row>464</xdr:row>
                    <xdr:rowOff>38100</xdr:rowOff>
                  </to>
                </anchor>
              </controlPr>
            </control>
          </mc:Choice>
        </mc:AlternateContent>
        <mc:AlternateContent xmlns:mc="http://schemas.openxmlformats.org/markup-compatibility/2006">
          <mc:Choice Requires="x14">
            <control shapeId="1297" r:id="rId29" name="Check Box 273">
              <controlPr locked="0" defaultSize="0" autoFill="0" autoLine="0" autoPict="0">
                <anchor moveWithCells="1">
                  <from>
                    <xdr:col>3</xdr:col>
                    <xdr:colOff>222250</xdr:colOff>
                    <xdr:row>464</xdr:row>
                    <xdr:rowOff>12700</xdr:rowOff>
                  </from>
                  <to>
                    <xdr:col>3</xdr:col>
                    <xdr:colOff>438150</xdr:colOff>
                    <xdr:row>465</xdr:row>
                    <xdr:rowOff>38100</xdr:rowOff>
                  </to>
                </anchor>
              </controlPr>
            </control>
          </mc:Choice>
        </mc:AlternateContent>
        <mc:AlternateContent xmlns:mc="http://schemas.openxmlformats.org/markup-compatibility/2006">
          <mc:Choice Requires="x14">
            <control shapeId="1299" r:id="rId30" name="Check Box 275">
              <controlPr locked="0" defaultSize="0" autoFill="0" autoLine="0" autoPict="0">
                <anchor moveWithCells="1">
                  <from>
                    <xdr:col>2</xdr:col>
                    <xdr:colOff>222250</xdr:colOff>
                    <xdr:row>496</xdr:row>
                    <xdr:rowOff>12700</xdr:rowOff>
                  </from>
                  <to>
                    <xdr:col>2</xdr:col>
                    <xdr:colOff>438150</xdr:colOff>
                    <xdr:row>497</xdr:row>
                    <xdr:rowOff>57150</xdr:rowOff>
                  </to>
                </anchor>
              </controlPr>
            </control>
          </mc:Choice>
        </mc:AlternateContent>
        <mc:AlternateContent xmlns:mc="http://schemas.openxmlformats.org/markup-compatibility/2006">
          <mc:Choice Requires="x14">
            <control shapeId="1300" r:id="rId31" name="Check Box 276">
              <controlPr locked="0" defaultSize="0" autoFill="0" autoLine="0" autoPict="0">
                <anchor moveWithCells="1">
                  <from>
                    <xdr:col>2</xdr:col>
                    <xdr:colOff>222250</xdr:colOff>
                    <xdr:row>498</xdr:row>
                    <xdr:rowOff>12700</xdr:rowOff>
                  </from>
                  <to>
                    <xdr:col>2</xdr:col>
                    <xdr:colOff>438150</xdr:colOff>
                    <xdr:row>499</xdr:row>
                    <xdr:rowOff>57150</xdr:rowOff>
                  </to>
                </anchor>
              </controlPr>
            </control>
          </mc:Choice>
        </mc:AlternateContent>
        <mc:AlternateContent xmlns:mc="http://schemas.openxmlformats.org/markup-compatibility/2006">
          <mc:Choice Requires="x14">
            <control shapeId="1301" r:id="rId32" name="Check Box 277">
              <controlPr locked="0" defaultSize="0" autoFill="0" autoLine="0" autoPict="0">
                <anchor moveWithCells="1">
                  <from>
                    <xdr:col>2</xdr:col>
                    <xdr:colOff>222250</xdr:colOff>
                    <xdr:row>500</xdr:row>
                    <xdr:rowOff>12700</xdr:rowOff>
                  </from>
                  <to>
                    <xdr:col>2</xdr:col>
                    <xdr:colOff>438150</xdr:colOff>
                    <xdr:row>500</xdr:row>
                    <xdr:rowOff>247650</xdr:rowOff>
                  </to>
                </anchor>
              </controlPr>
            </control>
          </mc:Choice>
        </mc:AlternateContent>
        <mc:AlternateContent xmlns:mc="http://schemas.openxmlformats.org/markup-compatibility/2006">
          <mc:Choice Requires="x14">
            <control shapeId="1302" r:id="rId33" name="Check Box 278">
              <controlPr locked="0" defaultSize="0" autoFill="0" autoLine="0" autoPict="0">
                <anchor moveWithCells="1">
                  <from>
                    <xdr:col>2</xdr:col>
                    <xdr:colOff>222250</xdr:colOff>
                    <xdr:row>501</xdr:row>
                    <xdr:rowOff>133350</xdr:rowOff>
                  </from>
                  <to>
                    <xdr:col>2</xdr:col>
                    <xdr:colOff>438150</xdr:colOff>
                    <xdr:row>503</xdr:row>
                    <xdr:rowOff>31750</xdr:rowOff>
                  </to>
                </anchor>
              </controlPr>
            </control>
          </mc:Choice>
        </mc:AlternateContent>
        <mc:AlternateContent xmlns:mc="http://schemas.openxmlformats.org/markup-compatibility/2006">
          <mc:Choice Requires="x14">
            <control shapeId="1303" r:id="rId34" name="Check Box 279">
              <controlPr locked="0" defaultSize="0" autoFill="0" autoLine="0" autoPict="0">
                <anchor moveWithCells="1">
                  <from>
                    <xdr:col>2</xdr:col>
                    <xdr:colOff>222250</xdr:colOff>
                    <xdr:row>503</xdr:row>
                    <xdr:rowOff>107950</xdr:rowOff>
                  </from>
                  <to>
                    <xdr:col>2</xdr:col>
                    <xdr:colOff>438150</xdr:colOff>
                    <xdr:row>505</xdr:row>
                    <xdr:rowOff>0</xdr:rowOff>
                  </to>
                </anchor>
              </controlPr>
            </control>
          </mc:Choice>
        </mc:AlternateContent>
        <mc:AlternateContent xmlns:mc="http://schemas.openxmlformats.org/markup-compatibility/2006">
          <mc:Choice Requires="x14">
            <control shapeId="1306" r:id="rId35" name="Check Box 282">
              <controlPr locked="0" defaultSize="0" autoFill="0" autoLine="0" autoPict="0">
                <anchor moveWithCells="1">
                  <from>
                    <xdr:col>10</xdr:col>
                    <xdr:colOff>590550</xdr:colOff>
                    <xdr:row>327</xdr:row>
                    <xdr:rowOff>203200</xdr:rowOff>
                  </from>
                  <to>
                    <xdr:col>11</xdr:col>
                    <xdr:colOff>0</xdr:colOff>
                    <xdr:row>328</xdr:row>
                    <xdr:rowOff>19050</xdr:rowOff>
                  </to>
                </anchor>
              </controlPr>
            </control>
          </mc:Choice>
        </mc:AlternateContent>
        <mc:AlternateContent xmlns:mc="http://schemas.openxmlformats.org/markup-compatibility/2006">
          <mc:Choice Requires="x14">
            <control shapeId="1307" r:id="rId36" name="Check Box 283">
              <controlPr locked="0" defaultSize="0" autoFill="0" autoLine="0" autoPict="0">
                <anchor moveWithCells="1">
                  <from>
                    <xdr:col>9</xdr:col>
                    <xdr:colOff>584200</xdr:colOff>
                    <xdr:row>327</xdr:row>
                    <xdr:rowOff>190500</xdr:rowOff>
                  </from>
                  <to>
                    <xdr:col>10</xdr:col>
                    <xdr:colOff>19050</xdr:colOff>
                    <xdr:row>328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indexed="29"/>
    <pageSetUpPr fitToPage="1"/>
  </sheetPr>
  <dimension ref="A1:O504"/>
  <sheetViews>
    <sheetView showGridLines="0" topLeftCell="A4" zoomScaleNormal="100" workbookViewId="0">
      <selection activeCell="E14" sqref="E14"/>
    </sheetView>
  </sheetViews>
  <sheetFormatPr baseColWidth="10" defaultColWidth="11.453125" defaultRowHeight="27.75" customHeight="1" x14ac:dyDescent="0.35"/>
  <cols>
    <col min="1" max="1" width="3.7265625" style="88" customWidth="1"/>
    <col min="2" max="2" width="7.1796875" style="89" customWidth="1"/>
    <col min="3" max="3" width="37.81640625" style="90" customWidth="1"/>
    <col min="4" max="4" width="15.7265625" style="91" customWidth="1"/>
    <col min="5" max="8" width="15.7265625" style="92" customWidth="1"/>
    <col min="9" max="9" width="4" style="93" customWidth="1"/>
    <col min="10" max="10" width="11.453125" style="11" hidden="1" customWidth="1"/>
    <col min="11" max="11" width="11.453125" style="76" hidden="1" customWidth="1"/>
    <col min="12" max="16384" width="11.453125" style="19"/>
  </cols>
  <sheetData>
    <row r="1" spans="1:15" ht="12" customHeight="1" x14ac:dyDescent="0.35">
      <c r="A1" s="221"/>
      <c r="B1" s="222"/>
      <c r="C1" s="223"/>
      <c r="D1" s="224"/>
      <c r="E1" s="225"/>
      <c r="F1" s="225"/>
      <c r="G1" s="225"/>
      <c r="H1" s="225"/>
      <c r="I1" s="226"/>
    </row>
    <row r="2" spans="1:15" s="79" customFormat="1" ht="20" x14ac:dyDescent="0.35">
      <c r="A2" s="221"/>
      <c r="B2" s="535" t="s">
        <v>426</v>
      </c>
      <c r="C2" s="536"/>
      <c r="D2" s="536"/>
      <c r="E2" s="536"/>
      <c r="F2" s="536"/>
      <c r="G2" s="536"/>
      <c r="H2" s="536"/>
      <c r="I2" s="226"/>
      <c r="J2" s="77"/>
      <c r="K2" s="78"/>
    </row>
    <row r="3" spans="1:15" ht="14.5" x14ac:dyDescent="0.35">
      <c r="A3" s="221"/>
      <c r="B3" s="222"/>
      <c r="C3" s="223"/>
      <c r="D3" s="224"/>
      <c r="E3" s="225"/>
      <c r="F3" s="225"/>
      <c r="G3" s="225"/>
      <c r="H3" s="225"/>
      <c r="I3" s="226"/>
      <c r="J3" s="80"/>
      <c r="K3" s="81"/>
    </row>
    <row r="4" spans="1:15" ht="18" x14ac:dyDescent="0.35">
      <c r="A4" s="221"/>
      <c r="B4" s="222"/>
      <c r="C4" s="227" t="s">
        <v>126</v>
      </c>
      <c r="D4" s="224"/>
      <c r="E4" s="228"/>
      <c r="F4" s="225"/>
      <c r="G4" s="225"/>
      <c r="H4" s="225"/>
      <c r="I4" s="226"/>
      <c r="J4" s="82"/>
      <c r="K4" s="83"/>
      <c r="L4" s="14"/>
    </row>
    <row r="5" spans="1:15" ht="24" customHeight="1" x14ac:dyDescent="0.35">
      <c r="A5" s="221"/>
      <c r="B5" s="222"/>
      <c r="C5" s="229"/>
      <c r="D5" s="537" t="s">
        <v>15</v>
      </c>
      <c r="E5" s="230">
        <v>2021</v>
      </c>
      <c r="F5" s="231">
        <v>2022</v>
      </c>
      <c r="G5" s="231"/>
      <c r="H5" s="231"/>
      <c r="I5" s="226"/>
      <c r="J5" s="82"/>
      <c r="K5" s="83"/>
      <c r="L5" s="14"/>
    </row>
    <row r="6" spans="1:15" ht="14.5" x14ac:dyDescent="0.35">
      <c r="A6" s="221"/>
      <c r="B6" s="539" t="s">
        <v>125</v>
      </c>
      <c r="C6" s="539"/>
      <c r="D6" s="538"/>
      <c r="E6" s="232" t="s">
        <v>43</v>
      </c>
      <c r="F6" s="232" t="s">
        <v>45</v>
      </c>
      <c r="G6" s="232"/>
      <c r="H6" s="232"/>
      <c r="I6" s="226"/>
      <c r="J6" s="82"/>
      <c r="K6" s="83"/>
      <c r="L6" s="14"/>
    </row>
    <row r="7" spans="1:15" ht="14.5" x14ac:dyDescent="0.35">
      <c r="A7" s="221"/>
      <c r="B7" s="222"/>
      <c r="C7" s="223"/>
      <c r="D7" s="233"/>
      <c r="E7" s="234"/>
      <c r="F7" s="234"/>
      <c r="G7" s="234"/>
      <c r="H7" s="234"/>
      <c r="I7" s="226"/>
      <c r="J7" s="82"/>
      <c r="K7" s="83"/>
      <c r="L7" s="14"/>
    </row>
    <row r="8" spans="1:15" ht="30" customHeight="1" x14ac:dyDescent="0.35">
      <c r="A8" s="221"/>
      <c r="B8" s="222" t="s">
        <v>142</v>
      </c>
      <c r="C8" s="533" t="s">
        <v>107</v>
      </c>
      <c r="D8" s="534"/>
      <c r="E8" s="534"/>
      <c r="F8" s="534"/>
      <c r="G8" s="534"/>
      <c r="H8" s="534"/>
      <c r="I8" s="226"/>
      <c r="J8" s="82"/>
      <c r="K8" s="83"/>
      <c r="L8" s="14"/>
    </row>
    <row r="9" spans="1:15" ht="30" customHeight="1" x14ac:dyDescent="0.35">
      <c r="A9" s="221"/>
      <c r="B9" s="235" t="s">
        <v>32</v>
      </c>
      <c r="C9" s="236" t="s">
        <v>159</v>
      </c>
      <c r="D9" s="84">
        <f t="shared" ref="D9:D11" si="0">E9+F9+G9+H9</f>
        <v>0</v>
      </c>
      <c r="E9" s="39">
        <f>'Anlage zum Antrag - VZÄ'!J113</f>
        <v>0</v>
      </c>
      <c r="F9" s="39">
        <f>'Anlage zum Antrag - VZÄ'!J208</f>
        <v>0</v>
      </c>
      <c r="G9" s="39"/>
      <c r="H9" s="39"/>
      <c r="I9" s="226"/>
      <c r="J9" s="82"/>
      <c r="K9" s="83"/>
      <c r="L9" s="14"/>
    </row>
    <row r="10" spans="1:15" ht="30" customHeight="1" x14ac:dyDescent="0.35">
      <c r="A10" s="221"/>
      <c r="B10" s="237" t="s">
        <v>145</v>
      </c>
      <c r="C10" s="236" t="s">
        <v>156</v>
      </c>
      <c r="D10" s="84">
        <f>SUM(E10:H10)</f>
        <v>0</v>
      </c>
      <c r="E10" s="53" t="str">
        <f>IF(E9=0," ",E9*0.15)</f>
        <v xml:space="preserve"> </v>
      </c>
      <c r="F10" s="53" t="str">
        <f>IF(F9=0," ",F9*0.15)</f>
        <v xml:space="preserve"> </v>
      </c>
      <c r="G10" s="53"/>
      <c r="H10" s="53"/>
      <c r="I10" s="226"/>
      <c r="J10" s="82"/>
      <c r="K10" s="83"/>
      <c r="L10" s="14"/>
    </row>
    <row r="11" spans="1:15" ht="30" customHeight="1" x14ac:dyDescent="0.35">
      <c r="A11" s="221"/>
      <c r="B11" s="540" t="s">
        <v>143</v>
      </c>
      <c r="C11" s="540"/>
      <c r="D11" s="84">
        <f t="shared" si="0"/>
        <v>0</v>
      </c>
      <c r="E11" s="84">
        <f>SUM(E9:E10)</f>
        <v>0</v>
      </c>
      <c r="F11" s="84">
        <f>SUM(F9:F10)</f>
        <v>0</v>
      </c>
      <c r="G11" s="84"/>
      <c r="H11" s="84"/>
      <c r="I11" s="226"/>
      <c r="J11" s="82"/>
      <c r="K11" s="83"/>
      <c r="L11" s="14"/>
    </row>
    <row r="12" spans="1:15" ht="30" customHeight="1" x14ac:dyDescent="0.35">
      <c r="A12" s="221"/>
      <c r="B12" s="222"/>
      <c r="C12" s="223"/>
      <c r="D12" s="239"/>
      <c r="E12" s="240"/>
      <c r="F12" s="241"/>
      <c r="G12" s="241"/>
      <c r="H12" s="241"/>
      <c r="I12" s="226"/>
      <c r="J12" s="82"/>
      <c r="K12" s="83"/>
      <c r="L12" s="14"/>
    </row>
    <row r="13" spans="1:15" ht="30" customHeight="1" x14ac:dyDescent="0.3">
      <c r="A13" s="221"/>
      <c r="B13" s="222" t="s">
        <v>158</v>
      </c>
      <c r="C13" s="222" t="s">
        <v>166</v>
      </c>
      <c r="D13" s="242"/>
      <c r="E13" s="242"/>
      <c r="F13" s="242"/>
      <c r="G13" s="242"/>
      <c r="H13" s="242"/>
      <c r="I13" s="238"/>
      <c r="J13" s="14"/>
      <c r="K13" s="15"/>
      <c r="L13" s="11"/>
      <c r="M13" s="11"/>
      <c r="N13" s="11"/>
      <c r="O13" s="76"/>
    </row>
    <row r="14" spans="1:15" ht="65" x14ac:dyDescent="0.3">
      <c r="A14" s="221"/>
      <c r="B14" s="243" t="s">
        <v>144</v>
      </c>
      <c r="C14" s="244" t="s">
        <v>256</v>
      </c>
      <c r="D14" s="84">
        <f>E14+F14+G14+H14</f>
        <v>0</v>
      </c>
      <c r="E14" s="73"/>
      <c r="F14" s="73"/>
      <c r="G14" s="84"/>
      <c r="H14" s="84"/>
      <c r="I14" s="238"/>
      <c r="J14" s="14"/>
      <c r="K14" s="15"/>
      <c r="L14" s="11"/>
      <c r="M14" s="11"/>
      <c r="N14" s="11"/>
      <c r="O14" s="76"/>
    </row>
    <row r="15" spans="1:15" s="86" customFormat="1" ht="30" customHeight="1" thickBot="1" x14ac:dyDescent="0.4">
      <c r="A15" s="221"/>
      <c r="B15" s="242"/>
      <c r="C15" s="238"/>
      <c r="D15" s="239"/>
      <c r="E15" s="241"/>
      <c r="F15" s="241"/>
      <c r="G15" s="241"/>
      <c r="H15" s="241"/>
      <c r="I15" s="226"/>
      <c r="J15" s="85"/>
      <c r="K15" s="85"/>
      <c r="L15" s="16"/>
    </row>
    <row r="16" spans="1:15" ht="27.75" customHeight="1" thickBot="1" x14ac:dyDescent="0.4">
      <c r="A16" s="221"/>
      <c r="B16" s="531" t="s">
        <v>124</v>
      </c>
      <c r="C16" s="532"/>
      <c r="D16" s="87">
        <f t="shared" ref="D16" si="1">E16+F16+G16+H16</f>
        <v>0</v>
      </c>
      <c r="E16" s="87">
        <f>E11-E14</f>
        <v>0</v>
      </c>
      <c r="F16" s="87">
        <f>F11-F14</f>
        <v>0</v>
      </c>
      <c r="G16" s="87"/>
      <c r="H16" s="87"/>
      <c r="I16" s="226"/>
      <c r="J16" s="82"/>
      <c r="K16" s="83"/>
      <c r="L16" s="14"/>
    </row>
    <row r="17" spans="1:12" ht="14.5" x14ac:dyDescent="0.35">
      <c r="A17" s="221"/>
      <c r="B17" s="222"/>
      <c r="C17" s="223"/>
      <c r="D17" s="224"/>
      <c r="E17" s="225"/>
      <c r="F17" s="225"/>
      <c r="G17" s="225"/>
      <c r="H17" s="225"/>
      <c r="I17" s="226"/>
      <c r="J17" s="82"/>
      <c r="K17" s="83"/>
      <c r="L17" s="14"/>
    </row>
    <row r="18" spans="1:12" ht="14.5" x14ac:dyDescent="0.35">
      <c r="A18" s="221"/>
      <c r="B18" s="222"/>
      <c r="C18" s="223"/>
      <c r="D18" s="224"/>
      <c r="E18" s="225"/>
      <c r="F18" s="225"/>
      <c r="G18" s="225"/>
      <c r="H18" s="225"/>
      <c r="I18" s="226"/>
      <c r="J18" s="82"/>
      <c r="K18" s="83"/>
      <c r="L18" s="14"/>
    </row>
    <row r="375" spans="12:12" ht="27.75" customHeight="1" x14ac:dyDescent="0.35">
      <c r="L375" s="19">
        <f>L372</f>
        <v>0</v>
      </c>
    </row>
    <row r="404" spans="12:13" ht="27.75" customHeight="1" x14ac:dyDescent="0.35">
      <c r="L404" s="19">
        <f>D404+F404+H404+J404</f>
        <v>0</v>
      </c>
      <c r="M404" s="19">
        <f>E404+G404+I404+K404</f>
        <v>0</v>
      </c>
    </row>
    <row r="415" spans="12:13" ht="27.75" customHeight="1" x14ac:dyDescent="0.35">
      <c r="L415" s="19">
        <f>L412</f>
        <v>0</v>
      </c>
    </row>
    <row r="502" spans="7:7" ht="27.75" customHeight="1" x14ac:dyDescent="0.35">
      <c r="G502" s="92" t="str">
        <f>IF(L406&gt;0,G495/L406," ")</f>
        <v xml:space="preserve"> </v>
      </c>
    </row>
    <row r="504" spans="7:7" ht="27.75" customHeight="1" x14ac:dyDescent="0.35">
      <c r="G504" s="92" t="str">
        <f>IF(L406&gt;0,G497/L406," ")</f>
        <v xml:space="preserve"> </v>
      </c>
    </row>
  </sheetData>
  <sheetProtection algorithmName="SHA-512" hashValue="H/1mI5ofUdU/NTmaHFaWx3cuOMC8WcOyqzeVCndcUTnU4sG6lGQc90La+Z7+e8nZpyHOSoZCmPepIz+KX20C2g==" saltValue="4eqvNtFNgtFnKl7VKiFtZQ==" spinCount="100000" sheet="1" selectLockedCells="1"/>
  <mergeCells count="6">
    <mergeCell ref="B16:C16"/>
    <mergeCell ref="C8:H8"/>
    <mergeCell ref="B2:H2"/>
    <mergeCell ref="D5:D6"/>
    <mergeCell ref="B6:C6"/>
    <mergeCell ref="B11:C11"/>
  </mergeCells>
  <dataValidations count="1">
    <dataValidation type="decimal" allowBlank="1" showInputMessage="1" showErrorMessage="1" error="In dieses Feld kann nur ein Geldbetrag zwischen 0 und 10.000.000 Euro eingetragen werden!" sqref="E14:H14 E10:H10">
      <formula1>0</formula1>
      <formula2>10000000</formula2>
    </dataValidation>
  </dataValidations>
  <printOptions horizontalCentered="1"/>
  <pageMargins left="0.78740157480314965" right="0.78740157480314965" top="0.39370078740157483" bottom="0.78740157480314965" header="0.51181102362204722" footer="0.51181102362204722"/>
  <pageSetup paperSize="9" scale="66" orientation="portrait" horizontalDpi="4294967295" verticalDpi="4294967295" r:id="rId1"/>
  <headerFooter alignWithMargins="0">
    <oddFooter>&amp;L&amp;F, &amp;A&amp;RSeite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O508"/>
  <sheetViews>
    <sheetView showGridLines="0" topLeftCell="A7" zoomScaleNormal="100" workbookViewId="0">
      <selection activeCell="E15" sqref="E15"/>
    </sheetView>
  </sheetViews>
  <sheetFormatPr baseColWidth="10" defaultColWidth="11.453125" defaultRowHeight="27.75" customHeight="1" x14ac:dyDescent="0.3"/>
  <cols>
    <col min="1" max="1" width="3.7265625" style="88" customWidth="1"/>
    <col min="2" max="2" width="5.26953125" style="94" customWidth="1"/>
    <col min="3" max="3" width="36.7265625" style="90" customWidth="1"/>
    <col min="4" max="4" width="15.7265625" style="95" customWidth="1"/>
    <col min="5" max="8" width="15.7265625" style="92" customWidth="1"/>
    <col min="9" max="9" width="3.7265625" style="96" customWidth="1"/>
    <col min="10" max="10" width="11.453125" style="153"/>
    <col min="11" max="11" width="11.453125" style="15"/>
    <col min="12" max="14" width="11.453125" style="11"/>
    <col min="15" max="15" width="11.453125" style="76"/>
    <col min="16" max="16384" width="11.453125" style="153"/>
  </cols>
  <sheetData>
    <row r="1" spans="1:15" ht="8.25" customHeight="1" x14ac:dyDescent="0.3">
      <c r="A1" s="221"/>
      <c r="B1" s="245"/>
      <c r="C1" s="223"/>
      <c r="D1" s="248"/>
      <c r="E1" s="225"/>
      <c r="F1" s="225"/>
      <c r="G1" s="225"/>
      <c r="H1" s="225"/>
      <c r="I1" s="238"/>
      <c r="J1" s="10"/>
      <c r="K1" s="11"/>
      <c r="N1" s="76"/>
      <c r="O1" s="153"/>
    </row>
    <row r="2" spans="1:15" s="79" customFormat="1" ht="20" x14ac:dyDescent="0.35">
      <c r="A2" s="221"/>
      <c r="B2" s="554" t="s">
        <v>427</v>
      </c>
      <c r="C2" s="555"/>
      <c r="D2" s="555"/>
      <c r="E2" s="555"/>
      <c r="F2" s="555"/>
      <c r="G2" s="555"/>
      <c r="H2" s="555"/>
      <c r="I2" s="555"/>
      <c r="J2" s="12"/>
      <c r="K2" s="13"/>
      <c r="L2" s="13"/>
      <c r="M2" s="13"/>
      <c r="N2" s="13"/>
    </row>
    <row r="3" spans="1:15" ht="14" x14ac:dyDescent="0.3">
      <c r="A3" s="221"/>
      <c r="B3" s="245"/>
      <c r="C3" s="223"/>
      <c r="D3" s="229"/>
      <c r="E3" s="225"/>
      <c r="F3" s="225"/>
      <c r="G3" s="225"/>
      <c r="H3" s="225"/>
      <c r="I3" s="238"/>
      <c r="J3" s="10"/>
      <c r="K3" s="11"/>
      <c r="N3" s="76"/>
      <c r="O3" s="153"/>
    </row>
    <row r="4" spans="1:15" ht="27.75" customHeight="1" x14ac:dyDescent="0.3">
      <c r="A4" s="221"/>
      <c r="B4" s="245"/>
      <c r="C4" s="223"/>
      <c r="D4" s="540" t="s">
        <v>15</v>
      </c>
      <c r="E4" s="230">
        <v>2021</v>
      </c>
      <c r="F4" s="231">
        <v>2022</v>
      </c>
      <c r="G4" s="231"/>
      <c r="H4" s="231"/>
      <c r="I4" s="238"/>
      <c r="J4" s="10"/>
      <c r="K4" s="11"/>
      <c r="N4" s="76"/>
      <c r="O4" s="153"/>
    </row>
    <row r="5" spans="1:15" ht="14" x14ac:dyDescent="0.3">
      <c r="A5" s="221"/>
      <c r="B5" s="539"/>
      <c r="C5" s="539"/>
      <c r="D5" s="540"/>
      <c r="E5" s="246" t="s">
        <v>43</v>
      </c>
      <c r="F5" s="246" t="s">
        <v>45</v>
      </c>
      <c r="G5" s="246"/>
      <c r="H5" s="246"/>
      <c r="I5" s="238"/>
      <c r="J5" s="10"/>
      <c r="K5" s="11"/>
      <c r="N5" s="76"/>
      <c r="O5" s="153"/>
    </row>
    <row r="6" spans="1:15" ht="30.65" customHeight="1" x14ac:dyDescent="0.3">
      <c r="A6" s="221"/>
      <c r="B6" s="556" t="s">
        <v>392</v>
      </c>
      <c r="C6" s="556"/>
      <c r="D6" s="156">
        <f>Kostenplan!D16</f>
        <v>0</v>
      </c>
      <c r="E6" s="154">
        <f>Kostenplan!E16</f>
        <v>0</v>
      </c>
      <c r="F6" s="154">
        <f>Kostenplan!F16</f>
        <v>0</v>
      </c>
      <c r="G6" s="155"/>
      <c r="H6" s="155"/>
      <c r="I6" s="238"/>
      <c r="J6" s="10"/>
      <c r="K6" s="11"/>
      <c r="N6" s="76"/>
      <c r="O6" s="153"/>
    </row>
    <row r="7" spans="1:15" ht="27.65" customHeight="1" x14ac:dyDescent="0.35">
      <c r="A7" s="221"/>
      <c r="B7" s="557" t="s">
        <v>393</v>
      </c>
      <c r="C7" s="557"/>
      <c r="D7" s="226"/>
      <c r="E7" s="226"/>
      <c r="F7" s="226"/>
      <c r="G7" s="226"/>
      <c r="H7" s="226"/>
      <c r="I7" s="238"/>
      <c r="J7" s="10"/>
      <c r="K7" s="11"/>
      <c r="N7" s="76"/>
      <c r="O7" s="153"/>
    </row>
    <row r="8" spans="1:15" ht="30.65" customHeight="1" x14ac:dyDescent="0.3">
      <c r="A8" s="221"/>
      <c r="B8" s="550" t="s">
        <v>406</v>
      </c>
      <c r="C8" s="550"/>
      <c r="D8" s="156" t="str">
        <f>(IF(D6=0,"",D6*0%))</f>
        <v/>
      </c>
      <c r="E8" s="156" t="str">
        <f>(IF(E6=0,"",E6*0%))</f>
        <v/>
      </c>
      <c r="F8" s="156" t="str">
        <f>(IF(F6=0,"",F6*0%))</f>
        <v/>
      </c>
      <c r="G8" s="156"/>
      <c r="H8" s="156"/>
      <c r="I8" s="238"/>
      <c r="J8" s="10"/>
      <c r="K8" s="11"/>
      <c r="N8" s="76"/>
      <c r="O8" s="153"/>
    </row>
    <row r="9" spans="1:15" ht="30.65" customHeight="1" x14ac:dyDescent="0.3">
      <c r="A9" s="221"/>
      <c r="B9" s="550" t="s">
        <v>428</v>
      </c>
      <c r="C9" s="550"/>
      <c r="D9" s="156" t="str">
        <f>(IF(D6=0,"",D6*95%))</f>
        <v/>
      </c>
      <c r="E9" s="156" t="str">
        <f>(IF(E6=0,"",E6*95%))</f>
        <v/>
      </c>
      <c r="F9" s="156" t="str">
        <f>(IF(F6=0,"",F6*95%))</f>
        <v/>
      </c>
      <c r="G9" s="156"/>
      <c r="H9" s="156"/>
      <c r="I9" s="238"/>
      <c r="J9" s="10"/>
      <c r="K9" s="11"/>
      <c r="N9" s="76"/>
      <c r="O9" s="153"/>
    </row>
    <row r="10" spans="1:15" ht="30.65" customHeight="1" x14ac:dyDescent="0.3">
      <c r="A10" s="221"/>
      <c r="B10" s="550" t="s">
        <v>401</v>
      </c>
      <c r="C10" s="550"/>
      <c r="D10" s="156" t="str">
        <f>(IF(D6=0,"",D6*5%))</f>
        <v/>
      </c>
      <c r="E10" s="156" t="str">
        <f>(IF(E6=0,"",E6*5%))</f>
        <v/>
      </c>
      <c r="F10" s="156" t="str">
        <f>(IF(F6=0,"",F6*5%))</f>
        <v/>
      </c>
      <c r="G10" s="156"/>
      <c r="H10" s="156"/>
      <c r="I10" s="238"/>
      <c r="J10" s="10"/>
      <c r="K10" s="11"/>
      <c r="N10" s="76"/>
      <c r="O10" s="153"/>
    </row>
    <row r="11" spans="1:15" ht="30.65" customHeight="1" x14ac:dyDescent="0.3">
      <c r="A11" s="221"/>
      <c r="B11" s="551"/>
      <c r="C11" s="551"/>
      <c r="D11" s="551"/>
      <c r="E11" s="551"/>
      <c r="F11" s="551"/>
      <c r="G11" s="551"/>
      <c r="H11" s="247"/>
      <c r="I11" s="238"/>
      <c r="J11" s="10"/>
      <c r="K11" s="11"/>
      <c r="N11" s="76"/>
      <c r="O11" s="153"/>
    </row>
    <row r="12" spans="1:15" ht="30" customHeight="1" x14ac:dyDescent="0.3">
      <c r="A12" s="221"/>
      <c r="B12" s="245" t="s">
        <v>142</v>
      </c>
      <c r="C12" s="552" t="s">
        <v>146</v>
      </c>
      <c r="D12" s="553"/>
      <c r="E12" s="553"/>
      <c r="F12" s="553"/>
      <c r="G12" s="553"/>
      <c r="H12" s="553"/>
      <c r="I12" s="238"/>
      <c r="J12" s="157"/>
    </row>
    <row r="13" spans="1:15" ht="45" customHeight="1" x14ac:dyDescent="0.3">
      <c r="A13" s="221"/>
      <c r="B13" s="542" t="s">
        <v>394</v>
      </c>
      <c r="C13" s="542"/>
      <c r="D13" s="542"/>
      <c r="E13" s="542"/>
      <c r="F13" s="542"/>
      <c r="G13" s="542"/>
      <c r="H13" s="542"/>
      <c r="I13" s="238"/>
      <c r="J13" s="157"/>
    </row>
    <row r="14" spans="1:15" ht="30" customHeight="1" x14ac:dyDescent="0.3">
      <c r="A14" s="221"/>
      <c r="B14" s="249" t="s">
        <v>31</v>
      </c>
      <c r="C14" s="250" t="s">
        <v>395</v>
      </c>
      <c r="D14" s="84">
        <f t="shared" ref="D14:D27" si="0">SUM(E14:H14)</f>
        <v>0</v>
      </c>
      <c r="E14" s="75">
        <f>SUM(E15:E18)</f>
        <v>0</v>
      </c>
      <c r="F14" s="75">
        <f>SUM(F15:F18)</f>
        <v>0</v>
      </c>
      <c r="G14" s="75"/>
      <c r="H14" s="75"/>
      <c r="I14" s="238"/>
      <c r="J14" s="158"/>
    </row>
    <row r="15" spans="1:15" ht="30" customHeight="1" x14ac:dyDescent="0.3">
      <c r="A15" s="221"/>
      <c r="B15" s="251"/>
      <c r="C15" s="249" t="s">
        <v>163</v>
      </c>
      <c r="D15" s="84">
        <f t="shared" si="0"/>
        <v>0</v>
      </c>
      <c r="E15" s="159"/>
      <c r="F15" s="159"/>
      <c r="G15" s="154"/>
      <c r="H15" s="154"/>
      <c r="I15" s="238"/>
      <c r="J15" s="157"/>
    </row>
    <row r="16" spans="1:15" ht="30" customHeight="1" x14ac:dyDescent="0.3">
      <c r="A16" s="221"/>
      <c r="B16" s="251"/>
      <c r="C16" s="249" t="s">
        <v>147</v>
      </c>
      <c r="D16" s="84">
        <f t="shared" si="0"/>
        <v>0</v>
      </c>
      <c r="E16" s="159"/>
      <c r="F16" s="159"/>
      <c r="G16" s="154"/>
      <c r="H16" s="154"/>
      <c r="I16" s="238"/>
      <c r="J16" s="157"/>
    </row>
    <row r="17" spans="1:10" ht="49.5" customHeight="1" x14ac:dyDescent="0.3">
      <c r="A17" s="221"/>
      <c r="B17" s="251"/>
      <c r="C17" s="249" t="s">
        <v>148</v>
      </c>
      <c r="D17" s="84">
        <f t="shared" si="0"/>
        <v>0</v>
      </c>
      <c r="E17" s="159"/>
      <c r="F17" s="159"/>
      <c r="G17" s="154"/>
      <c r="H17" s="154"/>
      <c r="I17" s="238"/>
      <c r="J17" s="157"/>
    </row>
    <row r="18" spans="1:10" ht="33.75" customHeight="1" x14ac:dyDescent="0.3">
      <c r="A18" s="221"/>
      <c r="B18" s="251"/>
      <c r="C18" s="249" t="s">
        <v>164</v>
      </c>
      <c r="D18" s="84">
        <f t="shared" si="0"/>
        <v>0</v>
      </c>
      <c r="E18" s="159"/>
      <c r="F18" s="159"/>
      <c r="G18" s="154"/>
      <c r="H18" s="154"/>
      <c r="I18" s="238"/>
      <c r="J18" s="157"/>
    </row>
    <row r="19" spans="1:10" ht="10" customHeight="1" x14ac:dyDescent="0.3">
      <c r="A19" s="221"/>
      <c r="B19" s="238"/>
      <c r="C19" s="238"/>
      <c r="D19" s="238"/>
      <c r="E19" s="238"/>
      <c r="F19" s="238"/>
      <c r="G19" s="238"/>
      <c r="H19" s="238"/>
      <c r="I19" s="238"/>
      <c r="J19" s="157"/>
    </row>
    <row r="20" spans="1:10" ht="30" customHeight="1" x14ac:dyDescent="0.3">
      <c r="A20" s="221"/>
      <c r="B20" s="249" t="s">
        <v>33</v>
      </c>
      <c r="C20" s="250" t="s">
        <v>396</v>
      </c>
      <c r="D20" s="84">
        <f t="shared" si="0"/>
        <v>0</v>
      </c>
      <c r="E20" s="75">
        <f>SUM(E21:E27)</f>
        <v>0</v>
      </c>
      <c r="F20" s="75">
        <f>SUM(F21:F27)</f>
        <v>0</v>
      </c>
      <c r="G20" s="75"/>
      <c r="H20" s="75"/>
      <c r="I20" s="238"/>
      <c r="J20" s="157"/>
    </row>
    <row r="21" spans="1:10" ht="30" customHeight="1" x14ac:dyDescent="0.3">
      <c r="A21" s="221"/>
      <c r="B21" s="251"/>
      <c r="C21" s="249" t="s">
        <v>149</v>
      </c>
      <c r="D21" s="84">
        <f t="shared" si="0"/>
        <v>0</v>
      </c>
      <c r="E21" s="159"/>
      <c r="F21" s="159"/>
      <c r="G21" s="154"/>
      <c r="H21" s="154"/>
      <c r="I21" s="238"/>
      <c r="J21" s="157"/>
    </row>
    <row r="22" spans="1:10" ht="30" customHeight="1" x14ac:dyDescent="0.3">
      <c r="A22" s="221"/>
      <c r="B22" s="251"/>
      <c r="C22" s="252" t="s">
        <v>150</v>
      </c>
      <c r="D22" s="84">
        <f t="shared" si="0"/>
        <v>0</v>
      </c>
      <c r="E22" s="159"/>
      <c r="F22" s="159"/>
      <c r="G22" s="154"/>
      <c r="H22" s="154"/>
      <c r="I22" s="238"/>
      <c r="J22" s="157"/>
    </row>
    <row r="23" spans="1:10" ht="30" customHeight="1" x14ac:dyDescent="0.3">
      <c r="A23" s="221"/>
      <c r="B23" s="251"/>
      <c r="C23" s="372" t="s">
        <v>402</v>
      </c>
      <c r="D23" s="84">
        <f t="shared" si="0"/>
        <v>0</v>
      </c>
      <c r="E23" s="160" t="str">
        <f>E8</f>
        <v/>
      </c>
      <c r="F23" s="160" t="str">
        <f>F8</f>
        <v/>
      </c>
      <c r="G23" s="154"/>
      <c r="H23" s="154"/>
      <c r="I23" s="238"/>
      <c r="J23" s="157"/>
    </row>
    <row r="24" spans="1:10" ht="30" customHeight="1" x14ac:dyDescent="0.3">
      <c r="A24" s="221"/>
      <c r="B24" s="251"/>
      <c r="C24" s="252" t="s">
        <v>151</v>
      </c>
      <c r="D24" s="84">
        <f t="shared" si="0"/>
        <v>0</v>
      </c>
      <c r="E24" s="159"/>
      <c r="F24" s="159"/>
      <c r="G24" s="154"/>
      <c r="H24" s="154"/>
      <c r="I24" s="238"/>
      <c r="J24" s="157"/>
    </row>
    <row r="25" spans="1:10" ht="30" customHeight="1" x14ac:dyDescent="0.3">
      <c r="A25" s="221"/>
      <c r="B25" s="251"/>
      <c r="C25" s="249" t="s">
        <v>165</v>
      </c>
      <c r="D25" s="84">
        <f t="shared" si="0"/>
        <v>0</v>
      </c>
      <c r="E25" s="159"/>
      <c r="F25" s="159"/>
      <c r="G25" s="154"/>
      <c r="H25" s="154"/>
      <c r="I25" s="238"/>
      <c r="J25" s="157"/>
    </row>
    <row r="26" spans="1:10" ht="48" customHeight="1" x14ac:dyDescent="0.3">
      <c r="A26" s="221"/>
      <c r="B26" s="251"/>
      <c r="C26" s="249" t="s">
        <v>152</v>
      </c>
      <c r="D26" s="84">
        <f t="shared" si="0"/>
        <v>0</v>
      </c>
      <c r="E26" s="159"/>
      <c r="F26" s="159"/>
      <c r="G26" s="154"/>
      <c r="H26" s="154"/>
      <c r="I26" s="238"/>
      <c r="J26" s="157"/>
    </row>
    <row r="27" spans="1:10" ht="30" customHeight="1" x14ac:dyDescent="0.3">
      <c r="A27" s="221"/>
      <c r="B27" s="251"/>
      <c r="C27" s="249" t="s">
        <v>153</v>
      </c>
      <c r="D27" s="84">
        <f t="shared" si="0"/>
        <v>0</v>
      </c>
      <c r="E27" s="159"/>
      <c r="F27" s="159"/>
      <c r="G27" s="154"/>
      <c r="H27" s="154"/>
      <c r="I27" s="238"/>
      <c r="J27" s="157"/>
    </row>
    <row r="28" spans="1:10" ht="30" customHeight="1" x14ac:dyDescent="0.3">
      <c r="A28" s="221"/>
      <c r="B28" s="543" t="s">
        <v>429</v>
      </c>
      <c r="C28" s="544"/>
      <c r="D28" s="84" t="str">
        <f>D9</f>
        <v/>
      </c>
      <c r="E28" s="160" t="str">
        <f>E9</f>
        <v/>
      </c>
      <c r="F28" s="160" t="str">
        <f>F9</f>
        <v/>
      </c>
      <c r="G28" s="160"/>
      <c r="H28" s="160"/>
      <c r="I28" s="238"/>
      <c r="J28" s="157"/>
    </row>
    <row r="29" spans="1:10" ht="10" customHeight="1" thickBot="1" x14ac:dyDescent="0.35">
      <c r="A29" s="221"/>
      <c r="B29" s="238"/>
      <c r="C29" s="238"/>
      <c r="D29" s="238"/>
      <c r="E29" s="238"/>
      <c r="F29" s="238"/>
      <c r="G29" s="238"/>
      <c r="H29" s="238"/>
      <c r="I29" s="238"/>
      <c r="J29" s="157"/>
    </row>
    <row r="30" spans="1:10" ht="30" customHeight="1" thickBot="1" x14ac:dyDescent="0.35">
      <c r="A30" s="221"/>
      <c r="B30" s="545" t="s">
        <v>122</v>
      </c>
      <c r="C30" s="546"/>
      <c r="D30" s="161" t="str">
        <f>IF(D28="","",D14+D20+D28)</f>
        <v/>
      </c>
      <c r="E30" s="162" t="str">
        <f>IF(E28="","",E14+E20+E28)</f>
        <v/>
      </c>
      <c r="F30" s="162" t="str">
        <f>IF(F28="","",F14+F20+F28)</f>
        <v/>
      </c>
      <c r="G30" s="162"/>
      <c r="H30" s="163"/>
      <c r="I30" s="238"/>
      <c r="J30" s="157"/>
    </row>
    <row r="31" spans="1:10" ht="30" customHeight="1" x14ac:dyDescent="0.3">
      <c r="A31" s="221"/>
      <c r="B31" s="253"/>
      <c r="C31" s="253"/>
      <c r="D31" s="253"/>
      <c r="E31" s="253"/>
      <c r="F31" s="251"/>
      <c r="G31" s="251"/>
      <c r="H31" s="251"/>
      <c r="I31" s="238"/>
      <c r="J31" s="157"/>
    </row>
    <row r="32" spans="1:10" ht="30" customHeight="1" x14ac:dyDescent="0.3">
      <c r="A32" s="221"/>
      <c r="B32" s="547" t="s">
        <v>397</v>
      </c>
      <c r="C32" s="548"/>
      <c r="D32" s="164" t="str">
        <f>IF((D14+D20)=0,"",SUM(E32:H32))</f>
        <v/>
      </c>
      <c r="E32" s="164" t="str">
        <f>IF((E14+E20)=0,"",E14+E20-E23)</f>
        <v/>
      </c>
      <c r="F32" s="164" t="str">
        <f t="shared" ref="F32" si="1">IF((F14+F20)=0,"",F14+F20-F23)</f>
        <v/>
      </c>
      <c r="G32" s="164"/>
      <c r="H32" s="164"/>
      <c r="I32" s="238"/>
      <c r="J32" s="157"/>
    </row>
    <row r="33" spans="1:15" s="86" customFormat="1" ht="30" customHeight="1" x14ac:dyDescent="0.3">
      <c r="A33" s="221"/>
      <c r="B33" s="549" t="s">
        <v>398</v>
      </c>
      <c r="C33" s="549"/>
      <c r="D33" s="84" t="str">
        <f>IF(D32="","",SUM(E33:H33))</f>
        <v/>
      </c>
      <c r="E33" s="84" t="str">
        <f>IF(E32="","",E10-E32)</f>
        <v/>
      </c>
      <c r="F33" s="84" t="str">
        <f>IF(F32="","",F10-F32)</f>
        <v/>
      </c>
      <c r="G33" s="84"/>
      <c r="H33" s="84"/>
      <c r="I33" s="238"/>
      <c r="J33" s="16"/>
      <c r="K33" s="17"/>
      <c r="L33" s="18"/>
      <c r="M33" s="18"/>
      <c r="N33" s="18"/>
      <c r="O33" s="18"/>
    </row>
    <row r="34" spans="1:15" s="86" customFormat="1" ht="10" customHeight="1" x14ac:dyDescent="0.3">
      <c r="A34" s="221"/>
      <c r="B34" s="254"/>
      <c r="C34" s="223"/>
      <c r="D34" s="223"/>
      <c r="E34" s="223"/>
      <c r="F34" s="223"/>
      <c r="G34" s="223"/>
      <c r="H34" s="223"/>
      <c r="I34" s="238"/>
      <c r="J34" s="16"/>
      <c r="K34" s="17"/>
      <c r="L34" s="18"/>
      <c r="M34" s="18"/>
      <c r="N34" s="18"/>
      <c r="O34" s="18"/>
    </row>
    <row r="35" spans="1:15" s="86" customFormat="1" ht="40" customHeight="1" x14ac:dyDescent="0.3">
      <c r="A35" s="221"/>
      <c r="B35" s="245"/>
      <c r="C35" s="229"/>
      <c r="D35" s="541" t="str">
        <f>"Hinweis: Wenn Beträge in roter Schrift ausgewiesen sind, stimmen Ausgaben und Finanzierung nicht überein. Überprüfen Sie bitte Ihre eingesetzte Eigen- und Fremdfinanzierung."</f>
        <v>Hinweis: Wenn Beträge in roter Schrift ausgewiesen sind, stimmen Ausgaben und Finanzierung nicht überein. Überprüfen Sie bitte Ihre eingesetzte Eigen- und Fremdfinanzierung.</v>
      </c>
      <c r="E35" s="541"/>
      <c r="F35" s="541"/>
      <c r="G35" s="541"/>
      <c r="H35" s="541"/>
      <c r="I35" s="238"/>
      <c r="J35" s="16"/>
      <c r="K35" s="17"/>
      <c r="L35" s="18"/>
      <c r="M35" s="18"/>
      <c r="N35" s="18"/>
      <c r="O35" s="18"/>
    </row>
    <row r="36" spans="1:15" s="86" customFormat="1" ht="21.75" customHeight="1" x14ac:dyDescent="0.3">
      <c r="A36" s="221"/>
      <c r="B36" s="245"/>
      <c r="C36" s="229"/>
      <c r="D36" s="255"/>
      <c r="E36" s="255"/>
      <c r="F36" s="255"/>
      <c r="G36" s="255"/>
      <c r="H36" s="255"/>
      <c r="I36" s="238"/>
      <c r="J36" s="16"/>
      <c r="K36" s="17"/>
      <c r="L36" s="18"/>
      <c r="M36" s="18"/>
      <c r="N36" s="18"/>
      <c r="O36" s="18"/>
    </row>
    <row r="50" spans="2:11" ht="27.75" hidden="1" customHeight="1" x14ac:dyDescent="0.3"/>
    <row r="51" spans="2:11" ht="6" hidden="1" customHeight="1" x14ac:dyDescent="0.3">
      <c r="B51" s="97"/>
      <c r="C51" s="98"/>
      <c r="D51" s="99"/>
      <c r="E51" s="100"/>
      <c r="F51" s="100"/>
      <c r="G51" s="100"/>
      <c r="H51" s="100"/>
      <c r="I51" s="101"/>
      <c r="J51" s="136"/>
      <c r="K51" s="40"/>
    </row>
    <row r="52" spans="2:11" ht="22.5" hidden="1" customHeight="1" x14ac:dyDescent="0.3"/>
    <row r="53" spans="2:11" ht="27.75" hidden="1" customHeight="1" x14ac:dyDescent="0.3"/>
    <row r="370" spans="12:13" ht="27.75" customHeight="1" x14ac:dyDescent="0.3">
      <c r="L370" s="11">
        <f>D370+F370+H370+J370</f>
        <v>0</v>
      </c>
      <c r="M370" s="11">
        <f>E370+G370+I370+K370</f>
        <v>0</v>
      </c>
    </row>
    <row r="379" spans="12:13" ht="27.75" customHeight="1" x14ac:dyDescent="0.3">
      <c r="L379" s="11">
        <f>L376</f>
        <v>0</v>
      </c>
    </row>
    <row r="408" spans="12:13" ht="27.75" customHeight="1" x14ac:dyDescent="0.3">
      <c r="L408" s="11">
        <f>D408+F408+H408+J408</f>
        <v>0</v>
      </c>
      <c r="M408" s="11">
        <f>E408+G408+I408+K408</f>
        <v>0</v>
      </c>
    </row>
    <row r="419" spans="12:12" ht="27.75" customHeight="1" x14ac:dyDescent="0.3">
      <c r="L419" s="11">
        <f>L416</f>
        <v>0</v>
      </c>
    </row>
    <row r="506" spans="7:7" ht="27.75" customHeight="1" x14ac:dyDescent="0.3">
      <c r="G506" s="92" t="str">
        <f>IF(L410&gt;0,G499/L410," ")</f>
        <v xml:space="preserve"> </v>
      </c>
    </row>
    <row r="508" spans="7:7" ht="27.75" customHeight="1" x14ac:dyDescent="0.3">
      <c r="G508" s="92" t="str">
        <f>IF(L410&gt;0,G501/L410," ")</f>
        <v xml:space="preserve"> </v>
      </c>
    </row>
  </sheetData>
  <sheetProtection algorithmName="SHA-512" hashValue="eAN6hS8n8t2ac9/lZKS6klsVBZvOnNC5wtteinkZI060ANxwqrSzxAPLnj36UVeGhKNgQ8x06L08ssxFJdp0ig==" saltValue="f5KByW2KmpqgTnZVakpjEQ==" spinCount="100000" sheet="1" selectLockedCells="1"/>
  <mergeCells count="18">
    <mergeCell ref="B8:C8"/>
    <mergeCell ref="B9:C9"/>
    <mergeCell ref="D4:D5"/>
    <mergeCell ref="B2:I2"/>
    <mergeCell ref="B5:C5"/>
    <mergeCell ref="B6:C6"/>
    <mergeCell ref="B7:C7"/>
    <mergeCell ref="B10:C10"/>
    <mergeCell ref="B11:C11"/>
    <mergeCell ref="D11:E11"/>
    <mergeCell ref="F11:G11"/>
    <mergeCell ref="C12:H12"/>
    <mergeCell ref="D35:H35"/>
    <mergeCell ref="B13:H13"/>
    <mergeCell ref="B28:C28"/>
    <mergeCell ref="B30:C30"/>
    <mergeCell ref="B32:C32"/>
    <mergeCell ref="B33:C33"/>
  </mergeCells>
  <phoneticPr fontId="6" type="noConversion"/>
  <conditionalFormatting sqref="D33">
    <cfRule type="expression" dxfId="4" priority="5">
      <formula>(D33&lt;&gt;0)</formula>
    </cfRule>
  </conditionalFormatting>
  <conditionalFormatting sqref="E33">
    <cfRule type="expression" dxfId="3" priority="4">
      <formula>(E33&lt;&gt;0)</formula>
    </cfRule>
  </conditionalFormatting>
  <conditionalFormatting sqref="F33">
    <cfRule type="expression" dxfId="2" priority="3">
      <formula>(F33&lt;&gt;0)</formula>
    </cfRule>
  </conditionalFormatting>
  <conditionalFormatting sqref="G33">
    <cfRule type="expression" dxfId="1" priority="2">
      <formula>(G33&lt;&gt;0)</formula>
    </cfRule>
  </conditionalFormatting>
  <conditionalFormatting sqref="H33">
    <cfRule type="expression" dxfId="0" priority="1">
      <formula>(H33&lt;&gt;0)</formula>
    </cfRule>
  </conditionalFormatting>
  <dataValidations count="2">
    <dataValidation operator="equal" allowBlank="1" showInputMessage="1" showErrorMessage="1" sqref="D36:H36 D35"/>
    <dataValidation type="decimal" allowBlank="1" showInputMessage="1" showErrorMessage="1" error="In dieses Feld kann nur ein Geldbetrag zwischen 0 und 10.000.000 Euro eingetragen werden!" sqref="E24:H27 E14:H22">
      <formula1>0</formula1>
      <formula2>10000000</formula2>
    </dataValidation>
  </dataValidations>
  <printOptions horizontalCentered="1"/>
  <pageMargins left="0.78740157480314965" right="0.78740157480314965" top="0.39370078740157483" bottom="0.78740157480314965" header="0.51181102362204722" footer="0.51181102362204722"/>
  <pageSetup paperSize="9" scale="68" orientation="portrait" horizontalDpi="4294967295" verticalDpi="4294967295" r:id="rId1"/>
  <headerFooter alignWithMargins="0">
    <oddFooter>&amp;L&amp;F, &amp;A&amp;RSeite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7"/>
  </sheetPr>
  <dimension ref="A1:AH224"/>
  <sheetViews>
    <sheetView showGridLines="0" zoomScale="60" zoomScaleNormal="60" workbookViewId="0">
      <selection activeCell="B17" sqref="B17:D17"/>
    </sheetView>
  </sheetViews>
  <sheetFormatPr baseColWidth="10" defaultColWidth="11.54296875" defaultRowHeight="12.5" x14ac:dyDescent="0.25"/>
  <cols>
    <col min="1" max="1" width="3" customWidth="1"/>
    <col min="2" max="2" width="6.7265625" customWidth="1"/>
    <col min="3" max="3" width="33.453125" customWidth="1"/>
    <col min="4" max="4" width="29" customWidth="1"/>
    <col min="5" max="5" width="16.453125" customWidth="1"/>
    <col min="6" max="6" width="29.7265625" customWidth="1"/>
    <col min="7" max="7" width="18.7265625" customWidth="1"/>
    <col min="8" max="8" width="25" customWidth="1"/>
    <col min="9" max="9" width="34.7265625" customWidth="1"/>
    <col min="10" max="10" width="23" customWidth="1"/>
    <col min="11" max="11" width="4.54296875" customWidth="1"/>
    <col min="12" max="25" width="11.54296875" hidden="1" customWidth="1"/>
    <col min="257" max="257" width="3" customWidth="1"/>
    <col min="258" max="258" width="6.7265625" customWidth="1"/>
    <col min="259" max="259" width="33.453125" customWidth="1"/>
    <col min="260" max="260" width="29" customWidth="1"/>
    <col min="261" max="261" width="16.453125" customWidth="1"/>
    <col min="262" max="262" width="29.7265625" customWidth="1"/>
    <col min="263" max="263" width="18.7265625" customWidth="1"/>
    <col min="264" max="264" width="25" customWidth="1"/>
    <col min="265" max="265" width="34.7265625" customWidth="1"/>
    <col min="266" max="266" width="23" customWidth="1"/>
    <col min="267" max="267" width="4.54296875" customWidth="1"/>
    <col min="268" max="281" width="0" hidden="1" customWidth="1"/>
    <col min="513" max="513" width="3" customWidth="1"/>
    <col min="514" max="514" width="6.7265625" customWidth="1"/>
    <col min="515" max="515" width="33.453125" customWidth="1"/>
    <col min="516" max="516" width="29" customWidth="1"/>
    <col min="517" max="517" width="16.453125" customWidth="1"/>
    <col min="518" max="518" width="29.7265625" customWidth="1"/>
    <col min="519" max="519" width="18.7265625" customWidth="1"/>
    <col min="520" max="520" width="25" customWidth="1"/>
    <col min="521" max="521" width="34.7265625" customWidth="1"/>
    <col min="522" max="522" width="23" customWidth="1"/>
    <col min="523" max="523" width="4.54296875" customWidth="1"/>
    <col min="524" max="537" width="0" hidden="1" customWidth="1"/>
    <col min="769" max="769" width="3" customWidth="1"/>
    <col min="770" max="770" width="6.7265625" customWidth="1"/>
    <col min="771" max="771" width="33.453125" customWidth="1"/>
    <col min="772" max="772" width="29" customWidth="1"/>
    <col min="773" max="773" width="16.453125" customWidth="1"/>
    <col min="774" max="774" width="29.7265625" customWidth="1"/>
    <col min="775" max="775" width="18.7265625" customWidth="1"/>
    <col min="776" max="776" width="25" customWidth="1"/>
    <col min="777" max="777" width="34.7265625" customWidth="1"/>
    <col min="778" max="778" width="23" customWidth="1"/>
    <col min="779" max="779" width="4.54296875" customWidth="1"/>
    <col min="780" max="793" width="0" hidden="1" customWidth="1"/>
    <col min="1025" max="1025" width="3" customWidth="1"/>
    <col min="1026" max="1026" width="6.7265625" customWidth="1"/>
    <col min="1027" max="1027" width="33.453125" customWidth="1"/>
    <col min="1028" max="1028" width="29" customWidth="1"/>
    <col min="1029" max="1029" width="16.453125" customWidth="1"/>
    <col min="1030" max="1030" width="29.7265625" customWidth="1"/>
    <col min="1031" max="1031" width="18.7265625" customWidth="1"/>
    <col min="1032" max="1032" width="25" customWidth="1"/>
    <col min="1033" max="1033" width="34.7265625" customWidth="1"/>
    <col min="1034" max="1034" width="23" customWidth="1"/>
    <col min="1035" max="1035" width="4.54296875" customWidth="1"/>
    <col min="1036" max="1049" width="0" hidden="1" customWidth="1"/>
    <col min="1281" max="1281" width="3" customWidth="1"/>
    <col min="1282" max="1282" width="6.7265625" customWidth="1"/>
    <col min="1283" max="1283" width="33.453125" customWidth="1"/>
    <col min="1284" max="1284" width="29" customWidth="1"/>
    <col min="1285" max="1285" width="16.453125" customWidth="1"/>
    <col min="1286" max="1286" width="29.7265625" customWidth="1"/>
    <col min="1287" max="1287" width="18.7265625" customWidth="1"/>
    <col min="1288" max="1288" width="25" customWidth="1"/>
    <col min="1289" max="1289" width="34.7265625" customWidth="1"/>
    <col min="1290" max="1290" width="23" customWidth="1"/>
    <col min="1291" max="1291" width="4.54296875" customWidth="1"/>
    <col min="1292" max="1305" width="0" hidden="1" customWidth="1"/>
    <col min="1537" max="1537" width="3" customWidth="1"/>
    <col min="1538" max="1538" width="6.7265625" customWidth="1"/>
    <col min="1539" max="1539" width="33.453125" customWidth="1"/>
    <col min="1540" max="1540" width="29" customWidth="1"/>
    <col min="1541" max="1541" width="16.453125" customWidth="1"/>
    <col min="1542" max="1542" width="29.7265625" customWidth="1"/>
    <col min="1543" max="1543" width="18.7265625" customWidth="1"/>
    <col min="1544" max="1544" width="25" customWidth="1"/>
    <col min="1545" max="1545" width="34.7265625" customWidth="1"/>
    <col min="1546" max="1546" width="23" customWidth="1"/>
    <col min="1547" max="1547" width="4.54296875" customWidth="1"/>
    <col min="1548" max="1561" width="0" hidden="1" customWidth="1"/>
    <col min="1793" max="1793" width="3" customWidth="1"/>
    <col min="1794" max="1794" width="6.7265625" customWidth="1"/>
    <col min="1795" max="1795" width="33.453125" customWidth="1"/>
    <col min="1796" max="1796" width="29" customWidth="1"/>
    <col min="1797" max="1797" width="16.453125" customWidth="1"/>
    <col min="1798" max="1798" width="29.7265625" customWidth="1"/>
    <col min="1799" max="1799" width="18.7265625" customWidth="1"/>
    <col min="1800" max="1800" width="25" customWidth="1"/>
    <col min="1801" max="1801" width="34.7265625" customWidth="1"/>
    <col min="1802" max="1802" width="23" customWidth="1"/>
    <col min="1803" max="1803" width="4.54296875" customWidth="1"/>
    <col min="1804" max="1817" width="0" hidden="1" customWidth="1"/>
    <col min="2049" max="2049" width="3" customWidth="1"/>
    <col min="2050" max="2050" width="6.7265625" customWidth="1"/>
    <col min="2051" max="2051" width="33.453125" customWidth="1"/>
    <col min="2052" max="2052" width="29" customWidth="1"/>
    <col min="2053" max="2053" width="16.453125" customWidth="1"/>
    <col min="2054" max="2054" width="29.7265625" customWidth="1"/>
    <col min="2055" max="2055" width="18.7265625" customWidth="1"/>
    <col min="2056" max="2056" width="25" customWidth="1"/>
    <col min="2057" max="2057" width="34.7265625" customWidth="1"/>
    <col min="2058" max="2058" width="23" customWidth="1"/>
    <col min="2059" max="2059" width="4.54296875" customWidth="1"/>
    <col min="2060" max="2073" width="0" hidden="1" customWidth="1"/>
    <col min="2305" max="2305" width="3" customWidth="1"/>
    <col min="2306" max="2306" width="6.7265625" customWidth="1"/>
    <col min="2307" max="2307" width="33.453125" customWidth="1"/>
    <col min="2308" max="2308" width="29" customWidth="1"/>
    <col min="2309" max="2309" width="16.453125" customWidth="1"/>
    <col min="2310" max="2310" width="29.7265625" customWidth="1"/>
    <col min="2311" max="2311" width="18.7265625" customWidth="1"/>
    <col min="2312" max="2312" width="25" customWidth="1"/>
    <col min="2313" max="2313" width="34.7265625" customWidth="1"/>
    <col min="2314" max="2314" width="23" customWidth="1"/>
    <col min="2315" max="2315" width="4.54296875" customWidth="1"/>
    <col min="2316" max="2329" width="0" hidden="1" customWidth="1"/>
    <col min="2561" max="2561" width="3" customWidth="1"/>
    <col min="2562" max="2562" width="6.7265625" customWidth="1"/>
    <col min="2563" max="2563" width="33.453125" customWidth="1"/>
    <col min="2564" max="2564" width="29" customWidth="1"/>
    <col min="2565" max="2565" width="16.453125" customWidth="1"/>
    <col min="2566" max="2566" width="29.7265625" customWidth="1"/>
    <col min="2567" max="2567" width="18.7265625" customWidth="1"/>
    <col min="2568" max="2568" width="25" customWidth="1"/>
    <col min="2569" max="2569" width="34.7265625" customWidth="1"/>
    <col min="2570" max="2570" width="23" customWidth="1"/>
    <col min="2571" max="2571" width="4.54296875" customWidth="1"/>
    <col min="2572" max="2585" width="0" hidden="1" customWidth="1"/>
    <col min="2817" max="2817" width="3" customWidth="1"/>
    <col min="2818" max="2818" width="6.7265625" customWidth="1"/>
    <col min="2819" max="2819" width="33.453125" customWidth="1"/>
    <col min="2820" max="2820" width="29" customWidth="1"/>
    <col min="2821" max="2821" width="16.453125" customWidth="1"/>
    <col min="2822" max="2822" width="29.7265625" customWidth="1"/>
    <col min="2823" max="2823" width="18.7265625" customWidth="1"/>
    <col min="2824" max="2824" width="25" customWidth="1"/>
    <col min="2825" max="2825" width="34.7265625" customWidth="1"/>
    <col min="2826" max="2826" width="23" customWidth="1"/>
    <col min="2827" max="2827" width="4.54296875" customWidth="1"/>
    <col min="2828" max="2841" width="0" hidden="1" customWidth="1"/>
    <col min="3073" max="3073" width="3" customWidth="1"/>
    <col min="3074" max="3074" width="6.7265625" customWidth="1"/>
    <col min="3075" max="3075" width="33.453125" customWidth="1"/>
    <col min="3076" max="3076" width="29" customWidth="1"/>
    <col min="3077" max="3077" width="16.453125" customWidth="1"/>
    <col min="3078" max="3078" width="29.7265625" customWidth="1"/>
    <col min="3079" max="3079" width="18.7265625" customWidth="1"/>
    <col min="3080" max="3080" width="25" customWidth="1"/>
    <col min="3081" max="3081" width="34.7265625" customWidth="1"/>
    <col min="3082" max="3082" width="23" customWidth="1"/>
    <col min="3083" max="3083" width="4.54296875" customWidth="1"/>
    <col min="3084" max="3097" width="0" hidden="1" customWidth="1"/>
    <col min="3329" max="3329" width="3" customWidth="1"/>
    <col min="3330" max="3330" width="6.7265625" customWidth="1"/>
    <col min="3331" max="3331" width="33.453125" customWidth="1"/>
    <col min="3332" max="3332" width="29" customWidth="1"/>
    <col min="3333" max="3333" width="16.453125" customWidth="1"/>
    <col min="3334" max="3334" width="29.7265625" customWidth="1"/>
    <col min="3335" max="3335" width="18.7265625" customWidth="1"/>
    <col min="3336" max="3336" width="25" customWidth="1"/>
    <col min="3337" max="3337" width="34.7265625" customWidth="1"/>
    <col min="3338" max="3338" width="23" customWidth="1"/>
    <col min="3339" max="3339" width="4.54296875" customWidth="1"/>
    <col min="3340" max="3353" width="0" hidden="1" customWidth="1"/>
    <col min="3585" max="3585" width="3" customWidth="1"/>
    <col min="3586" max="3586" width="6.7265625" customWidth="1"/>
    <col min="3587" max="3587" width="33.453125" customWidth="1"/>
    <col min="3588" max="3588" width="29" customWidth="1"/>
    <col min="3589" max="3589" width="16.453125" customWidth="1"/>
    <col min="3590" max="3590" width="29.7265625" customWidth="1"/>
    <col min="3591" max="3591" width="18.7265625" customWidth="1"/>
    <col min="3592" max="3592" width="25" customWidth="1"/>
    <col min="3593" max="3593" width="34.7265625" customWidth="1"/>
    <col min="3594" max="3594" width="23" customWidth="1"/>
    <col min="3595" max="3595" width="4.54296875" customWidth="1"/>
    <col min="3596" max="3609" width="0" hidden="1" customWidth="1"/>
    <col min="3841" max="3841" width="3" customWidth="1"/>
    <col min="3842" max="3842" width="6.7265625" customWidth="1"/>
    <col min="3843" max="3843" width="33.453125" customWidth="1"/>
    <col min="3844" max="3844" width="29" customWidth="1"/>
    <col min="3845" max="3845" width="16.453125" customWidth="1"/>
    <col min="3846" max="3846" width="29.7265625" customWidth="1"/>
    <col min="3847" max="3847" width="18.7265625" customWidth="1"/>
    <col min="3848" max="3848" width="25" customWidth="1"/>
    <col min="3849" max="3849" width="34.7265625" customWidth="1"/>
    <col min="3850" max="3850" width="23" customWidth="1"/>
    <col min="3851" max="3851" width="4.54296875" customWidth="1"/>
    <col min="3852" max="3865" width="0" hidden="1" customWidth="1"/>
    <col min="4097" max="4097" width="3" customWidth="1"/>
    <col min="4098" max="4098" width="6.7265625" customWidth="1"/>
    <col min="4099" max="4099" width="33.453125" customWidth="1"/>
    <col min="4100" max="4100" width="29" customWidth="1"/>
    <col min="4101" max="4101" width="16.453125" customWidth="1"/>
    <col min="4102" max="4102" width="29.7265625" customWidth="1"/>
    <col min="4103" max="4103" width="18.7265625" customWidth="1"/>
    <col min="4104" max="4104" width="25" customWidth="1"/>
    <col min="4105" max="4105" width="34.7265625" customWidth="1"/>
    <col min="4106" max="4106" width="23" customWidth="1"/>
    <col min="4107" max="4107" width="4.54296875" customWidth="1"/>
    <col min="4108" max="4121" width="0" hidden="1" customWidth="1"/>
    <col min="4353" max="4353" width="3" customWidth="1"/>
    <col min="4354" max="4354" width="6.7265625" customWidth="1"/>
    <col min="4355" max="4355" width="33.453125" customWidth="1"/>
    <col min="4356" max="4356" width="29" customWidth="1"/>
    <col min="4357" max="4357" width="16.453125" customWidth="1"/>
    <col min="4358" max="4358" width="29.7265625" customWidth="1"/>
    <col min="4359" max="4359" width="18.7265625" customWidth="1"/>
    <col min="4360" max="4360" width="25" customWidth="1"/>
    <col min="4361" max="4361" width="34.7265625" customWidth="1"/>
    <col min="4362" max="4362" width="23" customWidth="1"/>
    <col min="4363" max="4363" width="4.54296875" customWidth="1"/>
    <col min="4364" max="4377" width="0" hidden="1" customWidth="1"/>
    <col min="4609" max="4609" width="3" customWidth="1"/>
    <col min="4610" max="4610" width="6.7265625" customWidth="1"/>
    <col min="4611" max="4611" width="33.453125" customWidth="1"/>
    <col min="4612" max="4612" width="29" customWidth="1"/>
    <col min="4613" max="4613" width="16.453125" customWidth="1"/>
    <col min="4614" max="4614" width="29.7265625" customWidth="1"/>
    <col min="4615" max="4615" width="18.7265625" customWidth="1"/>
    <col min="4616" max="4616" width="25" customWidth="1"/>
    <col min="4617" max="4617" width="34.7265625" customWidth="1"/>
    <col min="4618" max="4618" width="23" customWidth="1"/>
    <col min="4619" max="4619" width="4.54296875" customWidth="1"/>
    <col min="4620" max="4633" width="0" hidden="1" customWidth="1"/>
    <col min="4865" max="4865" width="3" customWidth="1"/>
    <col min="4866" max="4866" width="6.7265625" customWidth="1"/>
    <col min="4867" max="4867" width="33.453125" customWidth="1"/>
    <col min="4868" max="4868" width="29" customWidth="1"/>
    <col min="4869" max="4869" width="16.453125" customWidth="1"/>
    <col min="4870" max="4870" width="29.7265625" customWidth="1"/>
    <col min="4871" max="4871" width="18.7265625" customWidth="1"/>
    <col min="4872" max="4872" width="25" customWidth="1"/>
    <col min="4873" max="4873" width="34.7265625" customWidth="1"/>
    <col min="4874" max="4874" width="23" customWidth="1"/>
    <col min="4875" max="4875" width="4.54296875" customWidth="1"/>
    <col min="4876" max="4889" width="0" hidden="1" customWidth="1"/>
    <col min="5121" max="5121" width="3" customWidth="1"/>
    <col min="5122" max="5122" width="6.7265625" customWidth="1"/>
    <col min="5123" max="5123" width="33.453125" customWidth="1"/>
    <col min="5124" max="5124" width="29" customWidth="1"/>
    <col min="5125" max="5125" width="16.453125" customWidth="1"/>
    <col min="5126" max="5126" width="29.7265625" customWidth="1"/>
    <col min="5127" max="5127" width="18.7265625" customWidth="1"/>
    <col min="5128" max="5128" width="25" customWidth="1"/>
    <col min="5129" max="5129" width="34.7265625" customWidth="1"/>
    <col min="5130" max="5130" width="23" customWidth="1"/>
    <col min="5131" max="5131" width="4.54296875" customWidth="1"/>
    <col min="5132" max="5145" width="0" hidden="1" customWidth="1"/>
    <col min="5377" max="5377" width="3" customWidth="1"/>
    <col min="5378" max="5378" width="6.7265625" customWidth="1"/>
    <col min="5379" max="5379" width="33.453125" customWidth="1"/>
    <col min="5380" max="5380" width="29" customWidth="1"/>
    <col min="5381" max="5381" width="16.453125" customWidth="1"/>
    <col min="5382" max="5382" width="29.7265625" customWidth="1"/>
    <col min="5383" max="5383" width="18.7265625" customWidth="1"/>
    <col min="5384" max="5384" width="25" customWidth="1"/>
    <col min="5385" max="5385" width="34.7265625" customWidth="1"/>
    <col min="5386" max="5386" width="23" customWidth="1"/>
    <col min="5387" max="5387" width="4.54296875" customWidth="1"/>
    <col min="5388" max="5401" width="0" hidden="1" customWidth="1"/>
    <col min="5633" max="5633" width="3" customWidth="1"/>
    <col min="5634" max="5634" width="6.7265625" customWidth="1"/>
    <col min="5635" max="5635" width="33.453125" customWidth="1"/>
    <col min="5636" max="5636" width="29" customWidth="1"/>
    <col min="5637" max="5637" width="16.453125" customWidth="1"/>
    <col min="5638" max="5638" width="29.7265625" customWidth="1"/>
    <col min="5639" max="5639" width="18.7265625" customWidth="1"/>
    <col min="5640" max="5640" width="25" customWidth="1"/>
    <col min="5641" max="5641" width="34.7265625" customWidth="1"/>
    <col min="5642" max="5642" width="23" customWidth="1"/>
    <col min="5643" max="5643" width="4.54296875" customWidth="1"/>
    <col min="5644" max="5657" width="0" hidden="1" customWidth="1"/>
    <col min="5889" max="5889" width="3" customWidth="1"/>
    <col min="5890" max="5890" width="6.7265625" customWidth="1"/>
    <col min="5891" max="5891" width="33.453125" customWidth="1"/>
    <col min="5892" max="5892" width="29" customWidth="1"/>
    <col min="5893" max="5893" width="16.453125" customWidth="1"/>
    <col min="5894" max="5894" width="29.7265625" customWidth="1"/>
    <col min="5895" max="5895" width="18.7265625" customWidth="1"/>
    <col min="5896" max="5896" width="25" customWidth="1"/>
    <col min="5897" max="5897" width="34.7265625" customWidth="1"/>
    <col min="5898" max="5898" width="23" customWidth="1"/>
    <col min="5899" max="5899" width="4.54296875" customWidth="1"/>
    <col min="5900" max="5913" width="0" hidden="1" customWidth="1"/>
    <col min="6145" max="6145" width="3" customWidth="1"/>
    <col min="6146" max="6146" width="6.7265625" customWidth="1"/>
    <col min="6147" max="6147" width="33.453125" customWidth="1"/>
    <col min="6148" max="6148" width="29" customWidth="1"/>
    <col min="6149" max="6149" width="16.453125" customWidth="1"/>
    <col min="6150" max="6150" width="29.7265625" customWidth="1"/>
    <col min="6151" max="6151" width="18.7265625" customWidth="1"/>
    <col min="6152" max="6152" width="25" customWidth="1"/>
    <col min="6153" max="6153" width="34.7265625" customWidth="1"/>
    <col min="6154" max="6154" width="23" customWidth="1"/>
    <col min="6155" max="6155" width="4.54296875" customWidth="1"/>
    <col min="6156" max="6169" width="0" hidden="1" customWidth="1"/>
    <col min="6401" max="6401" width="3" customWidth="1"/>
    <col min="6402" max="6402" width="6.7265625" customWidth="1"/>
    <col min="6403" max="6403" width="33.453125" customWidth="1"/>
    <col min="6404" max="6404" width="29" customWidth="1"/>
    <col min="6405" max="6405" width="16.453125" customWidth="1"/>
    <col min="6406" max="6406" width="29.7265625" customWidth="1"/>
    <col min="6407" max="6407" width="18.7265625" customWidth="1"/>
    <col min="6408" max="6408" width="25" customWidth="1"/>
    <col min="6409" max="6409" width="34.7265625" customWidth="1"/>
    <col min="6410" max="6410" width="23" customWidth="1"/>
    <col min="6411" max="6411" width="4.54296875" customWidth="1"/>
    <col min="6412" max="6425" width="0" hidden="1" customWidth="1"/>
    <col min="6657" max="6657" width="3" customWidth="1"/>
    <col min="6658" max="6658" width="6.7265625" customWidth="1"/>
    <col min="6659" max="6659" width="33.453125" customWidth="1"/>
    <col min="6660" max="6660" width="29" customWidth="1"/>
    <col min="6661" max="6661" width="16.453125" customWidth="1"/>
    <col min="6662" max="6662" width="29.7265625" customWidth="1"/>
    <col min="6663" max="6663" width="18.7265625" customWidth="1"/>
    <col min="6664" max="6664" width="25" customWidth="1"/>
    <col min="6665" max="6665" width="34.7265625" customWidth="1"/>
    <col min="6666" max="6666" width="23" customWidth="1"/>
    <col min="6667" max="6667" width="4.54296875" customWidth="1"/>
    <col min="6668" max="6681" width="0" hidden="1" customWidth="1"/>
    <col min="6913" max="6913" width="3" customWidth="1"/>
    <col min="6914" max="6914" width="6.7265625" customWidth="1"/>
    <col min="6915" max="6915" width="33.453125" customWidth="1"/>
    <col min="6916" max="6916" width="29" customWidth="1"/>
    <col min="6917" max="6917" width="16.453125" customWidth="1"/>
    <col min="6918" max="6918" width="29.7265625" customWidth="1"/>
    <col min="6919" max="6919" width="18.7265625" customWidth="1"/>
    <col min="6920" max="6920" width="25" customWidth="1"/>
    <col min="6921" max="6921" width="34.7265625" customWidth="1"/>
    <col min="6922" max="6922" width="23" customWidth="1"/>
    <col min="6923" max="6923" width="4.54296875" customWidth="1"/>
    <col min="6924" max="6937" width="0" hidden="1" customWidth="1"/>
    <col min="7169" max="7169" width="3" customWidth="1"/>
    <col min="7170" max="7170" width="6.7265625" customWidth="1"/>
    <col min="7171" max="7171" width="33.453125" customWidth="1"/>
    <col min="7172" max="7172" width="29" customWidth="1"/>
    <col min="7173" max="7173" width="16.453125" customWidth="1"/>
    <col min="7174" max="7174" width="29.7265625" customWidth="1"/>
    <col min="7175" max="7175" width="18.7265625" customWidth="1"/>
    <col min="7176" max="7176" width="25" customWidth="1"/>
    <col min="7177" max="7177" width="34.7265625" customWidth="1"/>
    <col min="7178" max="7178" width="23" customWidth="1"/>
    <col min="7179" max="7179" width="4.54296875" customWidth="1"/>
    <col min="7180" max="7193" width="0" hidden="1" customWidth="1"/>
    <col min="7425" max="7425" width="3" customWidth="1"/>
    <col min="7426" max="7426" width="6.7265625" customWidth="1"/>
    <col min="7427" max="7427" width="33.453125" customWidth="1"/>
    <col min="7428" max="7428" width="29" customWidth="1"/>
    <col min="7429" max="7429" width="16.453125" customWidth="1"/>
    <col min="7430" max="7430" width="29.7265625" customWidth="1"/>
    <col min="7431" max="7431" width="18.7265625" customWidth="1"/>
    <col min="7432" max="7432" width="25" customWidth="1"/>
    <col min="7433" max="7433" width="34.7265625" customWidth="1"/>
    <col min="7434" max="7434" width="23" customWidth="1"/>
    <col min="7435" max="7435" width="4.54296875" customWidth="1"/>
    <col min="7436" max="7449" width="0" hidden="1" customWidth="1"/>
    <col min="7681" max="7681" width="3" customWidth="1"/>
    <col min="7682" max="7682" width="6.7265625" customWidth="1"/>
    <col min="7683" max="7683" width="33.453125" customWidth="1"/>
    <col min="7684" max="7684" width="29" customWidth="1"/>
    <col min="7685" max="7685" width="16.453125" customWidth="1"/>
    <col min="7686" max="7686" width="29.7265625" customWidth="1"/>
    <col min="7687" max="7687" width="18.7265625" customWidth="1"/>
    <col min="7688" max="7688" width="25" customWidth="1"/>
    <col min="7689" max="7689" width="34.7265625" customWidth="1"/>
    <col min="7690" max="7690" width="23" customWidth="1"/>
    <col min="7691" max="7691" width="4.54296875" customWidth="1"/>
    <col min="7692" max="7705" width="0" hidden="1" customWidth="1"/>
    <col min="7937" max="7937" width="3" customWidth="1"/>
    <col min="7938" max="7938" width="6.7265625" customWidth="1"/>
    <col min="7939" max="7939" width="33.453125" customWidth="1"/>
    <col min="7940" max="7940" width="29" customWidth="1"/>
    <col min="7941" max="7941" width="16.453125" customWidth="1"/>
    <col min="7942" max="7942" width="29.7265625" customWidth="1"/>
    <col min="7943" max="7943" width="18.7265625" customWidth="1"/>
    <col min="7944" max="7944" width="25" customWidth="1"/>
    <col min="7945" max="7945" width="34.7265625" customWidth="1"/>
    <col min="7946" max="7946" width="23" customWidth="1"/>
    <col min="7947" max="7947" width="4.54296875" customWidth="1"/>
    <col min="7948" max="7961" width="0" hidden="1" customWidth="1"/>
    <col min="8193" max="8193" width="3" customWidth="1"/>
    <col min="8194" max="8194" width="6.7265625" customWidth="1"/>
    <col min="8195" max="8195" width="33.453125" customWidth="1"/>
    <col min="8196" max="8196" width="29" customWidth="1"/>
    <col min="8197" max="8197" width="16.453125" customWidth="1"/>
    <col min="8198" max="8198" width="29.7265625" customWidth="1"/>
    <col min="8199" max="8199" width="18.7265625" customWidth="1"/>
    <col min="8200" max="8200" width="25" customWidth="1"/>
    <col min="8201" max="8201" width="34.7265625" customWidth="1"/>
    <col min="8202" max="8202" width="23" customWidth="1"/>
    <col min="8203" max="8203" width="4.54296875" customWidth="1"/>
    <col min="8204" max="8217" width="0" hidden="1" customWidth="1"/>
    <col min="8449" max="8449" width="3" customWidth="1"/>
    <col min="8450" max="8450" width="6.7265625" customWidth="1"/>
    <col min="8451" max="8451" width="33.453125" customWidth="1"/>
    <col min="8452" max="8452" width="29" customWidth="1"/>
    <col min="8453" max="8453" width="16.453125" customWidth="1"/>
    <col min="8454" max="8454" width="29.7265625" customWidth="1"/>
    <col min="8455" max="8455" width="18.7265625" customWidth="1"/>
    <col min="8456" max="8456" width="25" customWidth="1"/>
    <col min="8457" max="8457" width="34.7265625" customWidth="1"/>
    <col min="8458" max="8458" width="23" customWidth="1"/>
    <col min="8459" max="8459" width="4.54296875" customWidth="1"/>
    <col min="8460" max="8473" width="0" hidden="1" customWidth="1"/>
    <col min="8705" max="8705" width="3" customWidth="1"/>
    <col min="8706" max="8706" width="6.7265625" customWidth="1"/>
    <col min="8707" max="8707" width="33.453125" customWidth="1"/>
    <col min="8708" max="8708" width="29" customWidth="1"/>
    <col min="8709" max="8709" width="16.453125" customWidth="1"/>
    <col min="8710" max="8710" width="29.7265625" customWidth="1"/>
    <col min="8711" max="8711" width="18.7265625" customWidth="1"/>
    <col min="8712" max="8712" width="25" customWidth="1"/>
    <col min="8713" max="8713" width="34.7265625" customWidth="1"/>
    <col min="8714" max="8714" width="23" customWidth="1"/>
    <col min="8715" max="8715" width="4.54296875" customWidth="1"/>
    <col min="8716" max="8729" width="0" hidden="1" customWidth="1"/>
    <col min="8961" max="8961" width="3" customWidth="1"/>
    <col min="8962" max="8962" width="6.7265625" customWidth="1"/>
    <col min="8963" max="8963" width="33.453125" customWidth="1"/>
    <col min="8964" max="8964" width="29" customWidth="1"/>
    <col min="8965" max="8965" width="16.453125" customWidth="1"/>
    <col min="8966" max="8966" width="29.7265625" customWidth="1"/>
    <col min="8967" max="8967" width="18.7265625" customWidth="1"/>
    <col min="8968" max="8968" width="25" customWidth="1"/>
    <col min="8969" max="8969" width="34.7265625" customWidth="1"/>
    <col min="8970" max="8970" width="23" customWidth="1"/>
    <col min="8971" max="8971" width="4.54296875" customWidth="1"/>
    <col min="8972" max="8985" width="0" hidden="1" customWidth="1"/>
    <col min="9217" max="9217" width="3" customWidth="1"/>
    <col min="9218" max="9218" width="6.7265625" customWidth="1"/>
    <col min="9219" max="9219" width="33.453125" customWidth="1"/>
    <col min="9220" max="9220" width="29" customWidth="1"/>
    <col min="9221" max="9221" width="16.453125" customWidth="1"/>
    <col min="9222" max="9222" width="29.7265625" customWidth="1"/>
    <col min="9223" max="9223" width="18.7265625" customWidth="1"/>
    <col min="9224" max="9224" width="25" customWidth="1"/>
    <col min="9225" max="9225" width="34.7265625" customWidth="1"/>
    <col min="9226" max="9226" width="23" customWidth="1"/>
    <col min="9227" max="9227" width="4.54296875" customWidth="1"/>
    <col min="9228" max="9241" width="0" hidden="1" customWidth="1"/>
    <col min="9473" max="9473" width="3" customWidth="1"/>
    <col min="9474" max="9474" width="6.7265625" customWidth="1"/>
    <col min="9475" max="9475" width="33.453125" customWidth="1"/>
    <col min="9476" max="9476" width="29" customWidth="1"/>
    <col min="9477" max="9477" width="16.453125" customWidth="1"/>
    <col min="9478" max="9478" width="29.7265625" customWidth="1"/>
    <col min="9479" max="9479" width="18.7265625" customWidth="1"/>
    <col min="9480" max="9480" width="25" customWidth="1"/>
    <col min="9481" max="9481" width="34.7265625" customWidth="1"/>
    <col min="9482" max="9482" width="23" customWidth="1"/>
    <col min="9483" max="9483" width="4.54296875" customWidth="1"/>
    <col min="9484" max="9497" width="0" hidden="1" customWidth="1"/>
    <col min="9729" max="9729" width="3" customWidth="1"/>
    <col min="9730" max="9730" width="6.7265625" customWidth="1"/>
    <col min="9731" max="9731" width="33.453125" customWidth="1"/>
    <col min="9732" max="9732" width="29" customWidth="1"/>
    <col min="9733" max="9733" width="16.453125" customWidth="1"/>
    <col min="9734" max="9734" width="29.7265625" customWidth="1"/>
    <col min="9735" max="9735" width="18.7265625" customWidth="1"/>
    <col min="9736" max="9736" width="25" customWidth="1"/>
    <col min="9737" max="9737" width="34.7265625" customWidth="1"/>
    <col min="9738" max="9738" width="23" customWidth="1"/>
    <col min="9739" max="9739" width="4.54296875" customWidth="1"/>
    <col min="9740" max="9753" width="0" hidden="1" customWidth="1"/>
    <col min="9985" max="9985" width="3" customWidth="1"/>
    <col min="9986" max="9986" width="6.7265625" customWidth="1"/>
    <col min="9987" max="9987" width="33.453125" customWidth="1"/>
    <col min="9988" max="9988" width="29" customWidth="1"/>
    <col min="9989" max="9989" width="16.453125" customWidth="1"/>
    <col min="9990" max="9990" width="29.7265625" customWidth="1"/>
    <col min="9991" max="9991" width="18.7265625" customWidth="1"/>
    <col min="9992" max="9992" width="25" customWidth="1"/>
    <col min="9993" max="9993" width="34.7265625" customWidth="1"/>
    <col min="9994" max="9994" width="23" customWidth="1"/>
    <col min="9995" max="9995" width="4.54296875" customWidth="1"/>
    <col min="9996" max="10009" width="0" hidden="1" customWidth="1"/>
    <col min="10241" max="10241" width="3" customWidth="1"/>
    <col min="10242" max="10242" width="6.7265625" customWidth="1"/>
    <col min="10243" max="10243" width="33.453125" customWidth="1"/>
    <col min="10244" max="10244" width="29" customWidth="1"/>
    <col min="10245" max="10245" width="16.453125" customWidth="1"/>
    <col min="10246" max="10246" width="29.7265625" customWidth="1"/>
    <col min="10247" max="10247" width="18.7265625" customWidth="1"/>
    <col min="10248" max="10248" width="25" customWidth="1"/>
    <col min="10249" max="10249" width="34.7265625" customWidth="1"/>
    <col min="10250" max="10250" width="23" customWidth="1"/>
    <col min="10251" max="10251" width="4.54296875" customWidth="1"/>
    <col min="10252" max="10265" width="0" hidden="1" customWidth="1"/>
    <col min="10497" max="10497" width="3" customWidth="1"/>
    <col min="10498" max="10498" width="6.7265625" customWidth="1"/>
    <col min="10499" max="10499" width="33.453125" customWidth="1"/>
    <col min="10500" max="10500" width="29" customWidth="1"/>
    <col min="10501" max="10501" width="16.453125" customWidth="1"/>
    <col min="10502" max="10502" width="29.7265625" customWidth="1"/>
    <col min="10503" max="10503" width="18.7265625" customWidth="1"/>
    <col min="10504" max="10504" width="25" customWidth="1"/>
    <col min="10505" max="10505" width="34.7265625" customWidth="1"/>
    <col min="10506" max="10506" width="23" customWidth="1"/>
    <col min="10507" max="10507" width="4.54296875" customWidth="1"/>
    <col min="10508" max="10521" width="0" hidden="1" customWidth="1"/>
    <col min="10753" max="10753" width="3" customWidth="1"/>
    <col min="10754" max="10754" width="6.7265625" customWidth="1"/>
    <col min="10755" max="10755" width="33.453125" customWidth="1"/>
    <col min="10756" max="10756" width="29" customWidth="1"/>
    <col min="10757" max="10757" width="16.453125" customWidth="1"/>
    <col min="10758" max="10758" width="29.7265625" customWidth="1"/>
    <col min="10759" max="10759" width="18.7265625" customWidth="1"/>
    <col min="10760" max="10760" width="25" customWidth="1"/>
    <col min="10761" max="10761" width="34.7265625" customWidth="1"/>
    <col min="10762" max="10762" width="23" customWidth="1"/>
    <col min="10763" max="10763" width="4.54296875" customWidth="1"/>
    <col min="10764" max="10777" width="0" hidden="1" customWidth="1"/>
    <col min="11009" max="11009" width="3" customWidth="1"/>
    <col min="11010" max="11010" width="6.7265625" customWidth="1"/>
    <col min="11011" max="11011" width="33.453125" customWidth="1"/>
    <col min="11012" max="11012" width="29" customWidth="1"/>
    <col min="11013" max="11013" width="16.453125" customWidth="1"/>
    <col min="11014" max="11014" width="29.7265625" customWidth="1"/>
    <col min="11015" max="11015" width="18.7265625" customWidth="1"/>
    <col min="11016" max="11016" width="25" customWidth="1"/>
    <col min="11017" max="11017" width="34.7265625" customWidth="1"/>
    <col min="11018" max="11018" width="23" customWidth="1"/>
    <col min="11019" max="11019" width="4.54296875" customWidth="1"/>
    <col min="11020" max="11033" width="0" hidden="1" customWidth="1"/>
    <col min="11265" max="11265" width="3" customWidth="1"/>
    <col min="11266" max="11266" width="6.7265625" customWidth="1"/>
    <col min="11267" max="11267" width="33.453125" customWidth="1"/>
    <col min="11268" max="11268" width="29" customWidth="1"/>
    <col min="11269" max="11269" width="16.453125" customWidth="1"/>
    <col min="11270" max="11270" width="29.7265625" customWidth="1"/>
    <col min="11271" max="11271" width="18.7265625" customWidth="1"/>
    <col min="11272" max="11272" width="25" customWidth="1"/>
    <col min="11273" max="11273" width="34.7265625" customWidth="1"/>
    <col min="11274" max="11274" width="23" customWidth="1"/>
    <col min="11275" max="11275" width="4.54296875" customWidth="1"/>
    <col min="11276" max="11289" width="0" hidden="1" customWidth="1"/>
    <col min="11521" max="11521" width="3" customWidth="1"/>
    <col min="11522" max="11522" width="6.7265625" customWidth="1"/>
    <col min="11523" max="11523" width="33.453125" customWidth="1"/>
    <col min="11524" max="11524" width="29" customWidth="1"/>
    <col min="11525" max="11525" width="16.453125" customWidth="1"/>
    <col min="11526" max="11526" width="29.7265625" customWidth="1"/>
    <col min="11527" max="11527" width="18.7265625" customWidth="1"/>
    <col min="11528" max="11528" width="25" customWidth="1"/>
    <col min="11529" max="11529" width="34.7265625" customWidth="1"/>
    <col min="11530" max="11530" width="23" customWidth="1"/>
    <col min="11531" max="11531" width="4.54296875" customWidth="1"/>
    <col min="11532" max="11545" width="0" hidden="1" customWidth="1"/>
    <col min="11777" max="11777" width="3" customWidth="1"/>
    <col min="11778" max="11778" width="6.7265625" customWidth="1"/>
    <col min="11779" max="11779" width="33.453125" customWidth="1"/>
    <col min="11780" max="11780" width="29" customWidth="1"/>
    <col min="11781" max="11781" width="16.453125" customWidth="1"/>
    <col min="11782" max="11782" width="29.7265625" customWidth="1"/>
    <col min="11783" max="11783" width="18.7265625" customWidth="1"/>
    <col min="11784" max="11784" width="25" customWidth="1"/>
    <col min="11785" max="11785" width="34.7265625" customWidth="1"/>
    <col min="11786" max="11786" width="23" customWidth="1"/>
    <col min="11787" max="11787" width="4.54296875" customWidth="1"/>
    <col min="11788" max="11801" width="0" hidden="1" customWidth="1"/>
    <col min="12033" max="12033" width="3" customWidth="1"/>
    <col min="12034" max="12034" width="6.7265625" customWidth="1"/>
    <col min="12035" max="12035" width="33.453125" customWidth="1"/>
    <col min="12036" max="12036" width="29" customWidth="1"/>
    <col min="12037" max="12037" width="16.453125" customWidth="1"/>
    <col min="12038" max="12038" width="29.7265625" customWidth="1"/>
    <col min="12039" max="12039" width="18.7265625" customWidth="1"/>
    <col min="12040" max="12040" width="25" customWidth="1"/>
    <col min="12041" max="12041" width="34.7265625" customWidth="1"/>
    <col min="12042" max="12042" width="23" customWidth="1"/>
    <col min="12043" max="12043" width="4.54296875" customWidth="1"/>
    <col min="12044" max="12057" width="0" hidden="1" customWidth="1"/>
    <col min="12289" max="12289" width="3" customWidth="1"/>
    <col min="12290" max="12290" width="6.7265625" customWidth="1"/>
    <col min="12291" max="12291" width="33.453125" customWidth="1"/>
    <col min="12292" max="12292" width="29" customWidth="1"/>
    <col min="12293" max="12293" width="16.453125" customWidth="1"/>
    <col min="12294" max="12294" width="29.7265625" customWidth="1"/>
    <col min="12295" max="12295" width="18.7265625" customWidth="1"/>
    <col min="12296" max="12296" width="25" customWidth="1"/>
    <col min="12297" max="12297" width="34.7265625" customWidth="1"/>
    <col min="12298" max="12298" width="23" customWidth="1"/>
    <col min="12299" max="12299" width="4.54296875" customWidth="1"/>
    <col min="12300" max="12313" width="0" hidden="1" customWidth="1"/>
    <col min="12545" max="12545" width="3" customWidth="1"/>
    <col min="12546" max="12546" width="6.7265625" customWidth="1"/>
    <col min="12547" max="12547" width="33.453125" customWidth="1"/>
    <col min="12548" max="12548" width="29" customWidth="1"/>
    <col min="12549" max="12549" width="16.453125" customWidth="1"/>
    <col min="12550" max="12550" width="29.7265625" customWidth="1"/>
    <col min="12551" max="12551" width="18.7265625" customWidth="1"/>
    <col min="12552" max="12552" width="25" customWidth="1"/>
    <col min="12553" max="12553" width="34.7265625" customWidth="1"/>
    <col min="12554" max="12554" width="23" customWidth="1"/>
    <col min="12555" max="12555" width="4.54296875" customWidth="1"/>
    <col min="12556" max="12569" width="0" hidden="1" customWidth="1"/>
    <col min="12801" max="12801" width="3" customWidth="1"/>
    <col min="12802" max="12802" width="6.7265625" customWidth="1"/>
    <col min="12803" max="12803" width="33.453125" customWidth="1"/>
    <col min="12804" max="12804" width="29" customWidth="1"/>
    <col min="12805" max="12805" width="16.453125" customWidth="1"/>
    <col min="12806" max="12806" width="29.7265625" customWidth="1"/>
    <col min="12807" max="12807" width="18.7265625" customWidth="1"/>
    <col min="12808" max="12808" width="25" customWidth="1"/>
    <col min="12809" max="12809" width="34.7265625" customWidth="1"/>
    <col min="12810" max="12810" width="23" customWidth="1"/>
    <col min="12811" max="12811" width="4.54296875" customWidth="1"/>
    <col min="12812" max="12825" width="0" hidden="1" customWidth="1"/>
    <col min="13057" max="13057" width="3" customWidth="1"/>
    <col min="13058" max="13058" width="6.7265625" customWidth="1"/>
    <col min="13059" max="13059" width="33.453125" customWidth="1"/>
    <col min="13060" max="13060" width="29" customWidth="1"/>
    <col min="13061" max="13061" width="16.453125" customWidth="1"/>
    <col min="13062" max="13062" width="29.7265625" customWidth="1"/>
    <col min="13063" max="13063" width="18.7265625" customWidth="1"/>
    <col min="13064" max="13064" width="25" customWidth="1"/>
    <col min="13065" max="13065" width="34.7265625" customWidth="1"/>
    <col min="13066" max="13066" width="23" customWidth="1"/>
    <col min="13067" max="13067" width="4.54296875" customWidth="1"/>
    <col min="13068" max="13081" width="0" hidden="1" customWidth="1"/>
    <col min="13313" max="13313" width="3" customWidth="1"/>
    <col min="13314" max="13314" width="6.7265625" customWidth="1"/>
    <col min="13315" max="13315" width="33.453125" customWidth="1"/>
    <col min="13316" max="13316" width="29" customWidth="1"/>
    <col min="13317" max="13317" width="16.453125" customWidth="1"/>
    <col min="13318" max="13318" width="29.7265625" customWidth="1"/>
    <col min="13319" max="13319" width="18.7265625" customWidth="1"/>
    <col min="13320" max="13320" width="25" customWidth="1"/>
    <col min="13321" max="13321" width="34.7265625" customWidth="1"/>
    <col min="13322" max="13322" width="23" customWidth="1"/>
    <col min="13323" max="13323" width="4.54296875" customWidth="1"/>
    <col min="13324" max="13337" width="0" hidden="1" customWidth="1"/>
    <col min="13569" max="13569" width="3" customWidth="1"/>
    <col min="13570" max="13570" width="6.7265625" customWidth="1"/>
    <col min="13571" max="13571" width="33.453125" customWidth="1"/>
    <col min="13572" max="13572" width="29" customWidth="1"/>
    <col min="13573" max="13573" width="16.453125" customWidth="1"/>
    <col min="13574" max="13574" width="29.7265625" customWidth="1"/>
    <col min="13575" max="13575" width="18.7265625" customWidth="1"/>
    <col min="13576" max="13576" width="25" customWidth="1"/>
    <col min="13577" max="13577" width="34.7265625" customWidth="1"/>
    <col min="13578" max="13578" width="23" customWidth="1"/>
    <col min="13579" max="13579" width="4.54296875" customWidth="1"/>
    <col min="13580" max="13593" width="0" hidden="1" customWidth="1"/>
    <col min="13825" max="13825" width="3" customWidth="1"/>
    <col min="13826" max="13826" width="6.7265625" customWidth="1"/>
    <col min="13827" max="13827" width="33.453125" customWidth="1"/>
    <col min="13828" max="13828" width="29" customWidth="1"/>
    <col min="13829" max="13829" width="16.453125" customWidth="1"/>
    <col min="13830" max="13830" width="29.7265625" customWidth="1"/>
    <col min="13831" max="13831" width="18.7265625" customWidth="1"/>
    <col min="13832" max="13832" width="25" customWidth="1"/>
    <col min="13833" max="13833" width="34.7265625" customWidth="1"/>
    <col min="13834" max="13834" width="23" customWidth="1"/>
    <col min="13835" max="13835" width="4.54296875" customWidth="1"/>
    <col min="13836" max="13849" width="0" hidden="1" customWidth="1"/>
    <col min="14081" max="14081" width="3" customWidth="1"/>
    <col min="14082" max="14082" width="6.7265625" customWidth="1"/>
    <col min="14083" max="14083" width="33.453125" customWidth="1"/>
    <col min="14084" max="14084" width="29" customWidth="1"/>
    <col min="14085" max="14085" width="16.453125" customWidth="1"/>
    <col min="14086" max="14086" width="29.7265625" customWidth="1"/>
    <col min="14087" max="14087" width="18.7265625" customWidth="1"/>
    <col min="14088" max="14088" width="25" customWidth="1"/>
    <col min="14089" max="14089" width="34.7265625" customWidth="1"/>
    <col min="14090" max="14090" width="23" customWidth="1"/>
    <col min="14091" max="14091" width="4.54296875" customWidth="1"/>
    <col min="14092" max="14105" width="0" hidden="1" customWidth="1"/>
    <col min="14337" max="14337" width="3" customWidth="1"/>
    <col min="14338" max="14338" width="6.7265625" customWidth="1"/>
    <col min="14339" max="14339" width="33.453125" customWidth="1"/>
    <col min="14340" max="14340" width="29" customWidth="1"/>
    <col min="14341" max="14341" width="16.453125" customWidth="1"/>
    <col min="14342" max="14342" width="29.7265625" customWidth="1"/>
    <col min="14343" max="14343" width="18.7265625" customWidth="1"/>
    <col min="14344" max="14344" width="25" customWidth="1"/>
    <col min="14345" max="14345" width="34.7265625" customWidth="1"/>
    <col min="14346" max="14346" width="23" customWidth="1"/>
    <col min="14347" max="14347" width="4.54296875" customWidth="1"/>
    <col min="14348" max="14361" width="0" hidden="1" customWidth="1"/>
    <col min="14593" max="14593" width="3" customWidth="1"/>
    <col min="14594" max="14594" width="6.7265625" customWidth="1"/>
    <col min="14595" max="14595" width="33.453125" customWidth="1"/>
    <col min="14596" max="14596" width="29" customWidth="1"/>
    <col min="14597" max="14597" width="16.453125" customWidth="1"/>
    <col min="14598" max="14598" width="29.7265625" customWidth="1"/>
    <col min="14599" max="14599" width="18.7265625" customWidth="1"/>
    <col min="14600" max="14600" width="25" customWidth="1"/>
    <col min="14601" max="14601" width="34.7265625" customWidth="1"/>
    <col min="14602" max="14602" width="23" customWidth="1"/>
    <col min="14603" max="14603" width="4.54296875" customWidth="1"/>
    <col min="14604" max="14617" width="0" hidden="1" customWidth="1"/>
    <col min="14849" max="14849" width="3" customWidth="1"/>
    <col min="14850" max="14850" width="6.7265625" customWidth="1"/>
    <col min="14851" max="14851" width="33.453125" customWidth="1"/>
    <col min="14852" max="14852" width="29" customWidth="1"/>
    <col min="14853" max="14853" width="16.453125" customWidth="1"/>
    <col min="14854" max="14854" width="29.7265625" customWidth="1"/>
    <col min="14855" max="14855" width="18.7265625" customWidth="1"/>
    <col min="14856" max="14856" width="25" customWidth="1"/>
    <col min="14857" max="14857" width="34.7265625" customWidth="1"/>
    <col min="14858" max="14858" width="23" customWidth="1"/>
    <col min="14859" max="14859" width="4.54296875" customWidth="1"/>
    <col min="14860" max="14873" width="0" hidden="1" customWidth="1"/>
    <col min="15105" max="15105" width="3" customWidth="1"/>
    <col min="15106" max="15106" width="6.7265625" customWidth="1"/>
    <col min="15107" max="15107" width="33.453125" customWidth="1"/>
    <col min="15108" max="15108" width="29" customWidth="1"/>
    <col min="15109" max="15109" width="16.453125" customWidth="1"/>
    <col min="15110" max="15110" width="29.7265625" customWidth="1"/>
    <col min="15111" max="15111" width="18.7265625" customWidth="1"/>
    <col min="15112" max="15112" width="25" customWidth="1"/>
    <col min="15113" max="15113" width="34.7265625" customWidth="1"/>
    <col min="15114" max="15114" width="23" customWidth="1"/>
    <col min="15115" max="15115" width="4.54296875" customWidth="1"/>
    <col min="15116" max="15129" width="0" hidden="1" customWidth="1"/>
    <col min="15361" max="15361" width="3" customWidth="1"/>
    <col min="15362" max="15362" width="6.7265625" customWidth="1"/>
    <col min="15363" max="15363" width="33.453125" customWidth="1"/>
    <col min="15364" max="15364" width="29" customWidth="1"/>
    <col min="15365" max="15365" width="16.453125" customWidth="1"/>
    <col min="15366" max="15366" width="29.7265625" customWidth="1"/>
    <col min="15367" max="15367" width="18.7265625" customWidth="1"/>
    <col min="15368" max="15368" width="25" customWidth="1"/>
    <col min="15369" max="15369" width="34.7265625" customWidth="1"/>
    <col min="15370" max="15370" width="23" customWidth="1"/>
    <col min="15371" max="15371" width="4.54296875" customWidth="1"/>
    <col min="15372" max="15385" width="0" hidden="1" customWidth="1"/>
    <col min="15617" max="15617" width="3" customWidth="1"/>
    <col min="15618" max="15618" width="6.7265625" customWidth="1"/>
    <col min="15619" max="15619" width="33.453125" customWidth="1"/>
    <col min="15620" max="15620" width="29" customWidth="1"/>
    <col min="15621" max="15621" width="16.453125" customWidth="1"/>
    <col min="15622" max="15622" width="29.7265625" customWidth="1"/>
    <col min="15623" max="15623" width="18.7265625" customWidth="1"/>
    <col min="15624" max="15624" width="25" customWidth="1"/>
    <col min="15625" max="15625" width="34.7265625" customWidth="1"/>
    <col min="15626" max="15626" width="23" customWidth="1"/>
    <col min="15627" max="15627" width="4.54296875" customWidth="1"/>
    <col min="15628" max="15641" width="0" hidden="1" customWidth="1"/>
    <col min="15873" max="15873" width="3" customWidth="1"/>
    <col min="15874" max="15874" width="6.7265625" customWidth="1"/>
    <col min="15875" max="15875" width="33.453125" customWidth="1"/>
    <col min="15876" max="15876" width="29" customWidth="1"/>
    <col min="15877" max="15877" width="16.453125" customWidth="1"/>
    <col min="15878" max="15878" width="29.7265625" customWidth="1"/>
    <col min="15879" max="15879" width="18.7265625" customWidth="1"/>
    <col min="15880" max="15880" width="25" customWidth="1"/>
    <col min="15881" max="15881" width="34.7265625" customWidth="1"/>
    <col min="15882" max="15882" width="23" customWidth="1"/>
    <col min="15883" max="15883" width="4.54296875" customWidth="1"/>
    <col min="15884" max="15897" width="0" hidden="1" customWidth="1"/>
    <col min="16129" max="16129" width="3" customWidth="1"/>
    <col min="16130" max="16130" width="6.7265625" customWidth="1"/>
    <col min="16131" max="16131" width="33.453125" customWidth="1"/>
    <col min="16132" max="16132" width="29" customWidth="1"/>
    <col min="16133" max="16133" width="16.453125" customWidth="1"/>
    <col min="16134" max="16134" width="29.7265625" customWidth="1"/>
    <col min="16135" max="16135" width="18.7265625" customWidth="1"/>
    <col min="16136" max="16136" width="25" customWidth="1"/>
    <col min="16137" max="16137" width="34.7265625" customWidth="1"/>
    <col min="16138" max="16138" width="23" customWidth="1"/>
    <col min="16139" max="16139" width="4.54296875" customWidth="1"/>
    <col min="16140" max="16153" width="0" hidden="1" customWidth="1"/>
  </cols>
  <sheetData>
    <row r="1" spans="1:32" ht="5.25" customHeight="1" x14ac:dyDescent="0.3">
      <c r="A1" s="256"/>
      <c r="B1" s="256"/>
      <c r="C1" s="256"/>
      <c r="D1" s="256"/>
      <c r="E1" s="256"/>
      <c r="F1" s="256"/>
      <c r="G1" s="256"/>
      <c r="H1" s="256"/>
      <c r="I1" s="256"/>
      <c r="J1" s="256"/>
      <c r="K1" s="256"/>
      <c r="L1" s="103"/>
      <c r="M1" s="103"/>
      <c r="N1" s="103"/>
      <c r="O1" s="103"/>
      <c r="P1" s="103"/>
      <c r="Q1" s="103"/>
      <c r="R1" s="103"/>
      <c r="S1" s="103"/>
      <c r="T1" s="103"/>
      <c r="U1" s="103"/>
      <c r="V1" s="103"/>
      <c r="W1" s="104"/>
      <c r="X1" s="104"/>
      <c r="Y1" s="104"/>
      <c r="Z1" s="104"/>
      <c r="AA1" s="104"/>
      <c r="AB1" s="104"/>
      <c r="AC1" s="104"/>
      <c r="AD1" s="104"/>
      <c r="AE1" s="104"/>
      <c r="AF1" s="104"/>
    </row>
    <row r="2" spans="1:32" ht="31.5" customHeight="1" x14ac:dyDescent="0.25">
      <c r="A2" s="257"/>
      <c r="B2" s="258"/>
      <c r="C2" s="258"/>
      <c r="D2" s="258"/>
      <c r="E2" s="258"/>
      <c r="F2" s="258"/>
      <c r="G2" s="258"/>
      <c r="H2" s="258"/>
      <c r="I2" s="258"/>
      <c r="J2" s="259"/>
      <c r="K2" s="259"/>
      <c r="L2" s="105"/>
      <c r="M2" s="105"/>
      <c r="N2" s="105"/>
      <c r="O2" s="105"/>
      <c r="P2" s="105"/>
      <c r="Q2" s="105"/>
      <c r="R2" s="105"/>
      <c r="S2" s="105"/>
      <c r="T2" s="105"/>
      <c r="U2" s="105"/>
      <c r="V2" s="105"/>
    </row>
    <row r="3" spans="1:32" ht="33" customHeight="1" x14ac:dyDescent="0.25">
      <c r="A3" s="257"/>
      <c r="B3" s="258"/>
      <c r="C3" s="258"/>
      <c r="D3" s="258"/>
      <c r="E3" s="258"/>
      <c r="F3" s="258"/>
      <c r="G3" s="258"/>
      <c r="H3" s="258"/>
      <c r="I3" s="258"/>
      <c r="J3" s="259"/>
      <c r="K3" s="259"/>
      <c r="L3" s="105"/>
      <c r="M3" s="105"/>
      <c r="N3" s="105"/>
      <c r="O3" s="105"/>
      <c r="P3" s="105"/>
      <c r="Q3" s="105"/>
      <c r="R3" s="105"/>
      <c r="S3" s="105"/>
      <c r="T3" s="105"/>
      <c r="U3" s="105"/>
      <c r="V3" s="105"/>
    </row>
    <row r="4" spans="1:32" ht="20.25" customHeight="1" x14ac:dyDescent="0.35">
      <c r="A4" s="257"/>
      <c r="B4" s="258"/>
      <c r="C4" s="260"/>
      <c r="D4" s="258"/>
      <c r="E4" s="258"/>
      <c r="F4" s="577"/>
      <c r="G4" s="578"/>
      <c r="H4" s="258"/>
      <c r="I4" s="558"/>
      <c r="J4" s="559"/>
      <c r="K4" s="259"/>
      <c r="L4" s="105"/>
      <c r="M4" s="105"/>
      <c r="N4" s="105"/>
      <c r="O4" s="105"/>
      <c r="P4" s="105"/>
      <c r="Q4" s="105"/>
      <c r="R4" s="105"/>
      <c r="S4" s="105"/>
      <c r="T4" s="105"/>
      <c r="U4" s="105"/>
      <c r="V4" s="105"/>
    </row>
    <row r="5" spans="1:32" s="107" customFormat="1" ht="17.25" customHeight="1" x14ac:dyDescent="0.35">
      <c r="A5" s="261"/>
      <c r="B5" s="262"/>
      <c r="C5" s="263"/>
      <c r="D5" s="264"/>
      <c r="E5" s="265"/>
      <c r="F5" s="579"/>
      <c r="G5" s="559"/>
      <c r="H5" s="266"/>
      <c r="I5" s="560"/>
      <c r="J5" s="560"/>
      <c r="K5" s="265"/>
      <c r="L5" s="106"/>
      <c r="M5" s="106"/>
      <c r="N5" s="106"/>
      <c r="O5" s="106"/>
      <c r="P5" s="106"/>
      <c r="Q5" s="106"/>
      <c r="R5" s="106"/>
      <c r="S5" s="106"/>
      <c r="T5" s="106"/>
      <c r="U5" s="106"/>
      <c r="V5" s="106"/>
    </row>
    <row r="6" spans="1:32" s="107" customFormat="1" ht="6.75" customHeight="1" x14ac:dyDescent="0.35">
      <c r="A6" s="257"/>
      <c r="B6" s="262"/>
      <c r="C6" s="263"/>
      <c r="D6" s="262"/>
      <c r="E6" s="265"/>
      <c r="F6" s="266"/>
      <c r="G6" s="266"/>
      <c r="H6" s="266"/>
      <c r="I6" s="263"/>
      <c r="J6" s="263"/>
      <c r="K6" s="265"/>
      <c r="L6" s="106"/>
      <c r="M6" s="106"/>
      <c r="N6" s="106"/>
      <c r="O6" s="106"/>
      <c r="P6" s="106"/>
      <c r="Q6" s="106"/>
      <c r="R6" s="106"/>
      <c r="S6" s="106"/>
      <c r="T6" s="106"/>
      <c r="U6" s="106"/>
      <c r="V6" s="106"/>
    </row>
    <row r="7" spans="1:32" s="109" customFormat="1" ht="44.25" customHeight="1" x14ac:dyDescent="0.25">
      <c r="A7" s="267"/>
      <c r="B7" s="561" t="s">
        <v>222</v>
      </c>
      <c r="C7" s="562"/>
      <c r="D7" s="562"/>
      <c r="E7" s="562"/>
      <c r="F7" s="562"/>
      <c r="G7" s="562"/>
      <c r="H7" s="562"/>
      <c r="I7" s="562"/>
      <c r="J7" s="562"/>
      <c r="K7" s="562"/>
      <c r="L7" s="108"/>
      <c r="M7" s="108"/>
      <c r="N7" s="108"/>
      <c r="O7" s="108"/>
      <c r="P7" s="108"/>
      <c r="Q7" s="108"/>
      <c r="R7" s="108"/>
      <c r="S7" s="108"/>
      <c r="T7" s="108"/>
      <c r="U7" s="108"/>
      <c r="V7" s="108"/>
    </row>
    <row r="8" spans="1:32" s="109" customFormat="1" ht="29.25" customHeight="1" x14ac:dyDescent="0.25">
      <c r="A8" s="267"/>
      <c r="B8" s="268"/>
      <c r="C8" s="268"/>
      <c r="D8" s="268"/>
      <c r="E8" s="268"/>
      <c r="F8" s="268"/>
      <c r="G8" s="268"/>
      <c r="H8" s="268"/>
      <c r="I8" s="563" t="s">
        <v>431</v>
      </c>
      <c r="J8" s="564"/>
      <c r="K8" s="269"/>
      <c r="L8" s="108"/>
      <c r="M8" s="108"/>
      <c r="N8" s="108"/>
      <c r="O8" s="108"/>
      <c r="P8" s="108"/>
      <c r="Q8" s="108"/>
      <c r="R8" s="108"/>
      <c r="S8" s="108"/>
      <c r="T8" s="108"/>
      <c r="U8" s="108"/>
      <c r="V8" s="108"/>
    </row>
    <row r="9" spans="1:32" s="109" customFormat="1" ht="30" customHeight="1" x14ac:dyDescent="0.3">
      <c r="A9" s="267"/>
      <c r="B9" s="565" t="s">
        <v>168</v>
      </c>
      <c r="C9" s="566"/>
      <c r="D9" s="566"/>
      <c r="E9" s="238"/>
      <c r="F9" s="270">
        <f>IF(Antragsformular!G100="","",Antragsformular!G100)</f>
        <v>44287</v>
      </c>
      <c r="G9" s="271"/>
      <c r="H9" s="272" t="s">
        <v>169</v>
      </c>
      <c r="I9" s="270">
        <f>IF(Antragsformular!J100="","",Antragsformular!J100)</f>
        <v>44926</v>
      </c>
      <c r="J9" s="273"/>
      <c r="K9" s="274"/>
      <c r="L9" s="108"/>
      <c r="M9" s="108"/>
      <c r="N9" s="108"/>
      <c r="O9" s="108"/>
      <c r="P9" s="108"/>
      <c r="Q9" s="108"/>
      <c r="R9" s="108"/>
      <c r="S9" s="108"/>
      <c r="T9" s="108"/>
      <c r="U9" s="108"/>
      <c r="V9" s="108"/>
    </row>
    <row r="10" spans="1:32" ht="30" customHeight="1" x14ac:dyDescent="0.3">
      <c r="A10" s="256"/>
      <c r="B10" s="567"/>
      <c r="C10" s="568"/>
      <c r="D10" s="568"/>
      <c r="E10" s="568"/>
      <c r="F10" s="568"/>
      <c r="G10" s="275"/>
      <c r="H10" s="276"/>
      <c r="I10" s="277"/>
      <c r="J10" s="278"/>
      <c r="K10" s="279"/>
      <c r="L10" s="103"/>
      <c r="M10" s="103"/>
      <c r="N10" s="103"/>
      <c r="O10" s="103"/>
      <c r="P10" s="103"/>
      <c r="Q10" s="103"/>
      <c r="R10" s="103"/>
      <c r="S10" s="103"/>
      <c r="T10" s="103"/>
      <c r="U10" s="103"/>
      <c r="V10" s="103"/>
      <c r="W10" s="104"/>
      <c r="X10" s="104"/>
      <c r="Y10" s="104"/>
      <c r="Z10" s="104"/>
      <c r="AA10" s="104"/>
      <c r="AB10" s="104"/>
      <c r="AC10" s="104"/>
      <c r="AD10" s="104"/>
      <c r="AE10" s="104"/>
      <c r="AF10" s="104"/>
    </row>
    <row r="11" spans="1:32" s="102" customFormat="1" ht="30" customHeight="1" x14ac:dyDescent="0.3">
      <c r="A11" s="280"/>
      <c r="B11" s="585" t="s">
        <v>170</v>
      </c>
      <c r="C11" s="585"/>
      <c r="D11" s="586"/>
      <c r="E11" s="281"/>
      <c r="F11" s="587" t="str">
        <f>IF(Antragsformular!E24="","",Antragsformular!E24)</f>
        <v/>
      </c>
      <c r="G11" s="588"/>
      <c r="H11" s="588"/>
      <c r="I11" s="588"/>
      <c r="J11" s="589"/>
      <c r="K11" s="282"/>
      <c r="L11" s="103"/>
      <c r="M11" s="110"/>
      <c r="N11" s="110"/>
      <c r="O11" s="110"/>
      <c r="P11" s="110"/>
      <c r="Q11" s="110"/>
      <c r="R11" s="111"/>
      <c r="S11" s="111"/>
      <c r="T11" s="111"/>
      <c r="U11" s="111"/>
      <c r="V11" s="111"/>
      <c r="W11" s="111"/>
      <c r="X11" s="111"/>
      <c r="Y11" s="111"/>
      <c r="Z11" s="111"/>
      <c r="AA11" s="111"/>
      <c r="AB11" s="111"/>
      <c r="AC11" s="111"/>
      <c r="AD11" s="111"/>
      <c r="AE11" s="111"/>
      <c r="AF11" s="111"/>
    </row>
    <row r="12" spans="1:32" s="102" customFormat="1" ht="30" customHeight="1" x14ac:dyDescent="0.25">
      <c r="A12" s="280"/>
      <c r="B12" s="283"/>
      <c r="C12" s="284"/>
      <c r="D12" s="284"/>
      <c r="E12" s="285"/>
      <c r="F12" s="285"/>
      <c r="G12" s="285"/>
      <c r="H12" s="285"/>
      <c r="I12" s="286"/>
      <c r="J12" s="286"/>
      <c r="K12" s="282"/>
      <c r="L12" s="103"/>
      <c r="M12" s="110"/>
      <c r="N12" s="110"/>
      <c r="O12" s="110"/>
      <c r="P12" s="110"/>
      <c r="Q12" s="110"/>
      <c r="R12" s="111"/>
      <c r="S12" s="111"/>
      <c r="T12" s="111"/>
      <c r="U12" s="111"/>
      <c r="V12" s="111"/>
      <c r="W12" s="111"/>
      <c r="X12" s="111"/>
      <c r="Y12" s="111"/>
      <c r="Z12" s="111"/>
      <c r="AA12" s="111"/>
      <c r="AB12" s="111"/>
      <c r="AC12" s="111"/>
      <c r="AD12" s="111"/>
      <c r="AE12" s="111"/>
      <c r="AF12" s="111"/>
    </row>
    <row r="13" spans="1:32" s="102" customFormat="1" ht="30" customHeight="1" x14ac:dyDescent="0.3">
      <c r="A13" s="280"/>
      <c r="B13" s="585" t="s">
        <v>223</v>
      </c>
      <c r="C13" s="585"/>
      <c r="D13" s="586"/>
      <c r="E13" s="281"/>
      <c r="F13" s="587" t="str">
        <f>IF(Antragsformular!H98="","",Antragsformular!H98)</f>
        <v>Neustart</v>
      </c>
      <c r="G13" s="588"/>
      <c r="H13" s="588"/>
      <c r="I13" s="588"/>
      <c r="J13" s="589"/>
      <c r="K13" s="282"/>
      <c r="L13" s="103"/>
      <c r="M13" s="110"/>
      <c r="N13" s="110"/>
      <c r="O13" s="110"/>
      <c r="P13" s="110"/>
      <c r="Q13" s="110"/>
      <c r="R13" s="111"/>
      <c r="S13" s="111"/>
      <c r="T13" s="111"/>
      <c r="U13" s="111"/>
      <c r="V13" s="111"/>
      <c r="W13" s="111"/>
      <c r="X13" s="111"/>
      <c r="Y13" s="111"/>
      <c r="Z13" s="111"/>
      <c r="AA13" s="111"/>
      <c r="AB13" s="111"/>
      <c r="AC13" s="111"/>
      <c r="AD13" s="111"/>
      <c r="AE13" s="111"/>
      <c r="AF13" s="111"/>
    </row>
    <row r="14" spans="1:32" s="102" customFormat="1" ht="30" customHeight="1" x14ac:dyDescent="0.25">
      <c r="A14" s="282"/>
      <c r="B14" s="287"/>
      <c r="C14" s="287"/>
      <c r="D14" s="287"/>
      <c r="E14" s="286"/>
      <c r="F14" s="286"/>
      <c r="G14" s="286"/>
      <c r="H14" s="286"/>
      <c r="I14" s="288"/>
      <c r="J14" s="286"/>
      <c r="K14" s="282"/>
      <c r="L14" s="103"/>
      <c r="M14" s="111"/>
      <c r="N14" s="111"/>
      <c r="O14" s="111"/>
      <c r="P14" s="111"/>
      <c r="Q14" s="111"/>
      <c r="R14" s="111"/>
      <c r="S14" s="111"/>
      <c r="T14" s="111"/>
      <c r="U14" s="111"/>
      <c r="V14" s="111"/>
      <c r="W14" s="111"/>
      <c r="X14" s="111"/>
      <c r="Y14" s="111"/>
      <c r="Z14" s="111"/>
      <c r="AA14" s="111"/>
    </row>
    <row r="15" spans="1:32" ht="192.75" customHeight="1" x14ac:dyDescent="0.3">
      <c r="A15" s="256"/>
      <c r="B15" s="590" t="s">
        <v>241</v>
      </c>
      <c r="C15" s="591"/>
      <c r="D15" s="591"/>
      <c r="E15" s="591"/>
      <c r="F15" s="591"/>
      <c r="G15" s="591"/>
      <c r="H15" s="591"/>
      <c r="I15" s="591"/>
      <c r="J15" s="591"/>
      <c r="K15" s="256"/>
      <c r="L15" s="103"/>
      <c r="M15" s="103"/>
      <c r="N15" s="103"/>
      <c r="O15" s="103"/>
      <c r="P15" s="103"/>
      <c r="Q15" s="103"/>
      <c r="R15" s="103"/>
      <c r="S15" s="103"/>
      <c r="T15" s="103"/>
      <c r="U15" s="103"/>
      <c r="V15" s="103"/>
      <c r="W15" s="104"/>
      <c r="X15" s="104"/>
      <c r="Y15" s="104"/>
      <c r="Z15" s="104"/>
      <c r="AA15" s="104"/>
      <c r="AB15" s="104"/>
      <c r="AC15" s="104"/>
      <c r="AD15" s="104"/>
      <c r="AE15" s="104"/>
      <c r="AF15" s="104"/>
    </row>
    <row r="16" spans="1:32" ht="20.25" customHeight="1" x14ac:dyDescent="0.3">
      <c r="A16" s="256"/>
      <c r="B16" s="289"/>
      <c r="C16" s="290"/>
      <c r="D16" s="290"/>
      <c r="E16" s="290"/>
      <c r="F16" s="290"/>
      <c r="G16" s="290"/>
      <c r="H16" s="290"/>
      <c r="I16" s="290"/>
      <c r="J16" s="290"/>
      <c r="K16" s="256"/>
      <c r="L16" s="103"/>
      <c r="M16" s="103"/>
      <c r="N16" s="103"/>
      <c r="O16" s="103"/>
      <c r="P16" s="103"/>
      <c r="Q16" s="103"/>
      <c r="R16" s="103"/>
      <c r="S16" s="103"/>
      <c r="T16" s="103"/>
      <c r="U16" s="103"/>
      <c r="V16" s="103"/>
      <c r="W16" s="104"/>
      <c r="X16" s="104"/>
      <c r="Y16" s="104"/>
      <c r="Z16" s="104"/>
      <c r="AA16" s="104"/>
      <c r="AB16" s="104"/>
      <c r="AC16" s="104"/>
      <c r="AD16" s="104"/>
      <c r="AE16" s="104"/>
      <c r="AF16" s="104"/>
    </row>
    <row r="17" spans="1:34" s="107" customFormat="1" ht="51.75" customHeight="1" x14ac:dyDescent="0.35">
      <c r="A17" s="293"/>
      <c r="B17" s="592"/>
      <c r="C17" s="593"/>
      <c r="D17" s="594"/>
      <c r="E17" s="291"/>
      <c r="F17" s="292"/>
      <c r="G17" s="292"/>
      <c r="H17" s="595"/>
      <c r="I17" s="596"/>
      <c r="J17" s="597"/>
      <c r="K17" s="294"/>
      <c r="L17" s="112"/>
      <c r="M17" s="113"/>
      <c r="N17" s="113"/>
      <c r="O17" s="113"/>
      <c r="P17" s="113"/>
      <c r="Q17" s="113"/>
      <c r="R17" s="113"/>
      <c r="S17" s="113"/>
      <c r="T17" s="106"/>
      <c r="U17" s="106"/>
      <c r="V17" s="106"/>
      <c r="W17" s="106"/>
      <c r="X17" s="106"/>
      <c r="Y17" s="106"/>
      <c r="Z17" s="106"/>
      <c r="AA17" s="106"/>
      <c r="AB17" s="106"/>
      <c r="AC17" s="106"/>
      <c r="AD17" s="106"/>
      <c r="AE17" s="106"/>
      <c r="AF17" s="106"/>
      <c r="AG17" s="106"/>
      <c r="AH17" s="106"/>
    </row>
    <row r="18" spans="1:34" s="116" customFormat="1" ht="15.5" x14ac:dyDescent="0.3">
      <c r="A18" s="295"/>
      <c r="B18" s="580" t="s">
        <v>171</v>
      </c>
      <c r="C18" s="580"/>
      <c r="D18" s="580"/>
      <c r="E18" s="296"/>
      <c r="F18" s="297"/>
      <c r="G18" s="297"/>
      <c r="H18" s="581" t="s">
        <v>219</v>
      </c>
      <c r="I18" s="581"/>
      <c r="J18" s="581"/>
      <c r="K18" s="582"/>
      <c r="L18" s="114"/>
      <c r="M18" s="114"/>
      <c r="N18" s="114"/>
      <c r="O18" s="114"/>
      <c r="P18" s="114"/>
      <c r="Q18" s="114"/>
      <c r="R18" s="114"/>
      <c r="S18" s="114"/>
      <c r="T18" s="115"/>
      <c r="U18" s="115"/>
      <c r="V18" s="115"/>
      <c r="W18" s="115"/>
      <c r="X18" s="115"/>
      <c r="Y18" s="115"/>
      <c r="Z18" s="115"/>
      <c r="AA18" s="115"/>
      <c r="AB18" s="115"/>
      <c r="AC18" s="115"/>
      <c r="AD18" s="115"/>
      <c r="AE18" s="115"/>
      <c r="AF18" s="115"/>
      <c r="AG18" s="115"/>
      <c r="AH18" s="115"/>
    </row>
    <row r="19" spans="1:34" ht="12.75" customHeight="1" x14ac:dyDescent="0.3">
      <c r="A19" s="256"/>
      <c r="B19" s="289"/>
      <c r="C19" s="290"/>
      <c r="D19" s="290"/>
      <c r="E19" s="290"/>
      <c r="F19" s="290"/>
      <c r="G19" s="290"/>
      <c r="H19" s="290"/>
      <c r="I19" s="290"/>
      <c r="J19" s="290"/>
      <c r="K19" s="256"/>
      <c r="L19" s="103"/>
      <c r="M19" s="103"/>
      <c r="N19" s="103"/>
      <c r="O19" s="103"/>
      <c r="P19" s="103"/>
      <c r="Q19" s="103"/>
      <c r="R19" s="103"/>
      <c r="S19" s="103"/>
      <c r="T19" s="103"/>
      <c r="U19" s="103"/>
      <c r="V19" s="103"/>
      <c r="W19" s="104"/>
      <c r="X19" s="104"/>
      <c r="Y19" s="104"/>
      <c r="Z19" s="104"/>
      <c r="AA19" s="104"/>
      <c r="AB19" s="104"/>
      <c r="AC19" s="104"/>
      <c r="AD19" s="104"/>
      <c r="AE19" s="104"/>
      <c r="AF19" s="104"/>
      <c r="AG19" s="104"/>
      <c r="AH19" s="104"/>
    </row>
    <row r="20" spans="1:34" ht="26.25" customHeight="1" x14ac:dyDescent="0.3">
      <c r="A20" s="256"/>
      <c r="B20" s="289"/>
      <c r="C20" s="290"/>
      <c r="D20" s="290"/>
      <c r="E20" s="290"/>
      <c r="F20" s="290"/>
      <c r="G20" s="290"/>
      <c r="H20" s="290"/>
      <c r="I20" s="290"/>
      <c r="J20" s="290"/>
      <c r="K20" s="256"/>
      <c r="L20" s="103"/>
      <c r="M20" s="103"/>
      <c r="N20" s="103"/>
      <c r="O20" s="103"/>
      <c r="P20" s="103"/>
      <c r="Q20" s="103"/>
      <c r="R20" s="103"/>
      <c r="S20" s="103"/>
      <c r="T20" s="103"/>
      <c r="U20" s="103"/>
      <c r="V20" s="103"/>
      <c r="W20" s="104"/>
      <c r="X20" s="104"/>
      <c r="Y20" s="104"/>
      <c r="Z20" s="104"/>
      <c r="AA20" s="104"/>
      <c r="AB20" s="104"/>
      <c r="AC20" s="104"/>
      <c r="AD20" s="104"/>
      <c r="AE20" s="104"/>
      <c r="AF20" s="104"/>
      <c r="AG20" s="104"/>
      <c r="AH20" s="104"/>
    </row>
    <row r="21" spans="1:34" ht="33" customHeight="1" x14ac:dyDescent="0.3">
      <c r="A21" s="256"/>
      <c r="B21" s="583" t="s">
        <v>172</v>
      </c>
      <c r="C21" s="391"/>
      <c r="D21" s="391"/>
      <c r="E21" s="391"/>
      <c r="F21" s="391"/>
      <c r="G21" s="117"/>
      <c r="H21" s="584" t="s">
        <v>173</v>
      </c>
      <c r="I21" s="444"/>
      <c r="J21" s="298"/>
      <c r="K21" s="256"/>
      <c r="L21" s="103"/>
      <c r="M21" s="103"/>
      <c r="N21" s="103"/>
      <c r="O21" s="103"/>
      <c r="P21" s="103"/>
      <c r="Q21" s="103"/>
      <c r="R21" s="103"/>
      <c r="S21" s="103"/>
      <c r="T21" s="103"/>
      <c r="U21" s="103"/>
      <c r="V21" s="103"/>
      <c r="W21" s="104"/>
      <c r="X21" s="104"/>
      <c r="Y21" s="104"/>
      <c r="Z21" s="104"/>
      <c r="AA21" s="104"/>
      <c r="AB21" s="104"/>
      <c r="AC21" s="104"/>
      <c r="AD21" s="104"/>
      <c r="AE21" s="104"/>
      <c r="AF21" s="104"/>
      <c r="AG21" s="104"/>
      <c r="AH21" s="104"/>
    </row>
    <row r="22" spans="1:34" ht="66" customHeight="1" x14ac:dyDescent="0.35">
      <c r="A22" s="256"/>
      <c r="B22" s="591" t="s">
        <v>174</v>
      </c>
      <c r="C22" s="598"/>
      <c r="D22" s="598"/>
      <c r="E22" s="598"/>
      <c r="F22" s="598"/>
      <c r="G22" s="598"/>
      <c r="H22" s="598"/>
      <c r="I22" s="598"/>
      <c r="J22" s="598"/>
      <c r="K22" s="256"/>
      <c r="L22" s="103"/>
      <c r="M22" s="103"/>
      <c r="N22" s="103"/>
      <c r="O22" s="103"/>
      <c r="P22" s="103"/>
      <c r="Q22" s="103"/>
      <c r="R22" s="103"/>
      <c r="S22" s="103"/>
      <c r="T22" s="103"/>
      <c r="U22" s="103"/>
      <c r="V22" s="103"/>
      <c r="W22" s="104"/>
      <c r="X22" s="104"/>
      <c r="Y22" s="104"/>
      <c r="Z22" s="104"/>
      <c r="AA22" s="104"/>
      <c r="AB22" s="104"/>
      <c r="AC22" s="104"/>
      <c r="AD22" s="104"/>
      <c r="AE22" s="104"/>
      <c r="AF22" s="104"/>
      <c r="AG22" s="104"/>
      <c r="AH22" s="104"/>
    </row>
    <row r="23" spans="1:34" s="119" customFormat="1" ht="51.75" customHeight="1" x14ac:dyDescent="0.3">
      <c r="A23" s="299"/>
      <c r="B23" s="300" t="s">
        <v>175</v>
      </c>
      <c r="C23" s="604" t="s">
        <v>176</v>
      </c>
      <c r="D23" s="604"/>
      <c r="E23" s="604" t="s">
        <v>224</v>
      </c>
      <c r="F23" s="604"/>
      <c r="G23" s="604"/>
      <c r="H23" s="605" t="s">
        <v>430</v>
      </c>
      <c r="I23" s="605"/>
      <c r="J23" s="301"/>
      <c r="K23" s="302"/>
      <c r="L23" s="118"/>
      <c r="M23" s="118"/>
      <c r="N23" s="118"/>
      <c r="O23" s="118"/>
      <c r="P23" s="118"/>
      <c r="Q23" s="118"/>
      <c r="R23" s="118"/>
      <c r="S23" s="118"/>
      <c r="T23" s="118"/>
      <c r="U23" s="118"/>
    </row>
    <row r="24" spans="1:34" s="119" customFormat="1" ht="48" customHeight="1" x14ac:dyDescent="0.3">
      <c r="A24" s="299"/>
      <c r="B24" s="569" t="s">
        <v>225</v>
      </c>
      <c r="C24" s="570"/>
      <c r="D24" s="570"/>
      <c r="E24" s="570"/>
      <c r="F24" s="570"/>
      <c r="G24" s="570"/>
      <c r="H24" s="570"/>
      <c r="I24" s="571"/>
      <c r="J24" s="301"/>
      <c r="K24" s="302"/>
      <c r="L24" s="118"/>
      <c r="M24" s="118"/>
      <c r="N24" s="118"/>
      <c r="O24" s="118"/>
      <c r="P24" s="118"/>
      <c r="Q24" s="118"/>
      <c r="R24" s="118"/>
      <c r="S24" s="118"/>
      <c r="T24" s="118"/>
      <c r="U24" s="118"/>
    </row>
    <row r="25" spans="1:34" s="119" customFormat="1" ht="29.25" customHeight="1" x14ac:dyDescent="0.3">
      <c r="A25" s="299"/>
      <c r="B25" s="303" t="s">
        <v>177</v>
      </c>
      <c r="C25" s="569" t="s">
        <v>178</v>
      </c>
      <c r="D25" s="572"/>
      <c r="E25" s="573">
        <v>0.75</v>
      </c>
      <c r="F25" s="573"/>
      <c r="G25" s="574"/>
      <c r="H25" s="575">
        <v>0.375</v>
      </c>
      <c r="I25" s="576"/>
      <c r="J25" s="301"/>
      <c r="K25" s="302"/>
      <c r="L25" s="118"/>
      <c r="M25" s="118"/>
      <c r="N25" s="118"/>
      <c r="O25" s="118"/>
      <c r="P25" s="118"/>
      <c r="Q25" s="118"/>
      <c r="R25" s="118"/>
      <c r="S25" s="118"/>
      <c r="T25" s="118"/>
      <c r="U25" s="118"/>
    </row>
    <row r="26" spans="1:34" s="119" customFormat="1" ht="29.25" customHeight="1" x14ac:dyDescent="0.3">
      <c r="A26" s="299"/>
      <c r="B26" s="569" t="s">
        <v>226</v>
      </c>
      <c r="C26" s="609"/>
      <c r="D26" s="609"/>
      <c r="E26" s="609"/>
      <c r="F26" s="609"/>
      <c r="G26" s="609"/>
      <c r="H26" s="609"/>
      <c r="I26" s="572"/>
      <c r="J26" s="301"/>
      <c r="K26" s="302"/>
      <c r="L26" s="118"/>
      <c r="M26" s="118"/>
      <c r="N26" s="118"/>
      <c r="O26" s="118"/>
      <c r="P26" s="118"/>
      <c r="Q26" s="118"/>
      <c r="R26" s="118"/>
      <c r="S26" s="118"/>
      <c r="T26" s="118"/>
      <c r="U26" s="118"/>
    </row>
    <row r="27" spans="1:34" s="119" customFormat="1" ht="29.25" customHeight="1" x14ac:dyDescent="0.3">
      <c r="A27" s="299"/>
      <c r="B27" s="303" t="s">
        <v>179</v>
      </c>
      <c r="C27" s="610" t="s">
        <v>178</v>
      </c>
      <c r="D27" s="610"/>
      <c r="E27" s="573">
        <v>0.5</v>
      </c>
      <c r="F27" s="573"/>
      <c r="G27" s="574"/>
      <c r="H27" s="575">
        <v>0.5</v>
      </c>
      <c r="I27" s="576"/>
      <c r="J27" s="301"/>
      <c r="K27" s="302"/>
      <c r="L27" s="118"/>
      <c r="M27" s="118"/>
      <c r="N27" s="118"/>
      <c r="O27" s="118"/>
      <c r="P27" s="118"/>
      <c r="Q27" s="118"/>
      <c r="R27" s="118"/>
      <c r="S27" s="118"/>
      <c r="T27" s="118"/>
      <c r="U27" s="118"/>
    </row>
    <row r="28" spans="1:34" s="119" customFormat="1" ht="21" customHeight="1" x14ac:dyDescent="0.3">
      <c r="A28" s="299"/>
      <c r="B28" s="606"/>
      <c r="C28" s="607"/>
      <c r="D28" s="607"/>
      <c r="E28" s="607"/>
      <c r="F28" s="607"/>
      <c r="G28" s="607"/>
      <c r="H28" s="607"/>
      <c r="I28" s="608"/>
      <c r="J28" s="301"/>
      <c r="K28" s="302"/>
      <c r="L28" s="599" t="s">
        <v>180</v>
      </c>
      <c r="M28" s="599"/>
      <c r="N28" s="599"/>
      <c r="O28" s="599"/>
      <c r="P28" s="599"/>
      <c r="Q28" s="599"/>
      <c r="R28" s="599"/>
      <c r="S28" s="599"/>
      <c r="T28" s="118"/>
      <c r="U28" s="118"/>
    </row>
    <row r="29" spans="1:34" s="119" customFormat="1" ht="29.25" customHeight="1" x14ac:dyDescent="0.3">
      <c r="A29" s="299"/>
      <c r="B29" s="304" t="s">
        <v>31</v>
      </c>
      <c r="C29" s="600"/>
      <c r="D29" s="600"/>
      <c r="E29" s="601"/>
      <c r="F29" s="601"/>
      <c r="G29" s="602"/>
      <c r="H29" s="603"/>
      <c r="I29" s="602"/>
      <c r="J29" s="301"/>
      <c r="K29" s="302"/>
      <c r="L29" s="120" t="str">
        <f t="shared" ref="L29:L38" si="0">IF(OR(E29&gt;100%,H29&gt;100%),"Sie haben einen Beschäftigungsumfang von mehr als 100% eingegeben. Bitte überprüfen Sie Ihre Angaben."," ")</f>
        <v xml:space="preserve"> </v>
      </c>
      <c r="M29" s="118"/>
      <c r="N29" s="118"/>
      <c r="O29" s="118"/>
      <c r="P29" s="118"/>
      <c r="Q29" s="118"/>
      <c r="R29" s="118"/>
      <c r="S29" s="118"/>
      <c r="T29" s="118"/>
      <c r="U29" s="118"/>
    </row>
    <row r="30" spans="1:34" s="119" customFormat="1" ht="29.25" customHeight="1" x14ac:dyDescent="0.3">
      <c r="A30" s="299"/>
      <c r="B30" s="304" t="s">
        <v>33</v>
      </c>
      <c r="C30" s="600"/>
      <c r="D30" s="600"/>
      <c r="E30" s="601"/>
      <c r="F30" s="601"/>
      <c r="G30" s="602"/>
      <c r="H30" s="603"/>
      <c r="I30" s="602"/>
      <c r="J30" s="301"/>
      <c r="K30" s="302"/>
      <c r="L30" s="120" t="str">
        <f t="shared" si="0"/>
        <v xml:space="preserve"> </v>
      </c>
      <c r="M30" s="118"/>
      <c r="N30" s="118"/>
      <c r="O30" s="118"/>
      <c r="P30" s="118"/>
      <c r="Q30" s="118"/>
      <c r="R30" s="118"/>
      <c r="S30" s="118"/>
      <c r="T30" s="118"/>
      <c r="U30" s="118"/>
    </row>
    <row r="31" spans="1:34" ht="29.25" customHeight="1" x14ac:dyDescent="0.3">
      <c r="A31" s="256"/>
      <c r="B31" s="304" t="s">
        <v>34</v>
      </c>
      <c r="C31" s="600"/>
      <c r="D31" s="600"/>
      <c r="E31" s="601"/>
      <c r="F31" s="601"/>
      <c r="G31" s="602"/>
      <c r="H31" s="603"/>
      <c r="I31" s="602"/>
      <c r="J31" s="305"/>
      <c r="K31" s="258"/>
      <c r="L31" s="120" t="str">
        <f t="shared" si="0"/>
        <v xml:space="preserve"> </v>
      </c>
      <c r="M31" s="103"/>
      <c r="N31" s="103"/>
      <c r="O31" s="103"/>
      <c r="P31" s="103"/>
      <c r="Q31" s="103"/>
      <c r="R31" s="103"/>
      <c r="S31" s="103"/>
      <c r="T31" s="103"/>
      <c r="U31" s="103"/>
      <c r="V31" s="104"/>
      <c r="W31" s="104"/>
      <c r="X31" s="104"/>
      <c r="Y31" s="104"/>
      <c r="Z31" s="104"/>
      <c r="AA31" s="104"/>
      <c r="AB31" s="104"/>
      <c r="AC31" s="104"/>
      <c r="AD31" s="104"/>
      <c r="AE31" s="104"/>
      <c r="AF31" s="104"/>
      <c r="AG31" s="104"/>
      <c r="AH31" s="104"/>
    </row>
    <row r="32" spans="1:34" ht="29.25" customHeight="1" x14ac:dyDescent="0.3">
      <c r="A32" s="256"/>
      <c r="B32" s="304" t="s">
        <v>181</v>
      </c>
      <c r="C32" s="600"/>
      <c r="D32" s="600"/>
      <c r="E32" s="601"/>
      <c r="F32" s="601"/>
      <c r="G32" s="602"/>
      <c r="H32" s="603"/>
      <c r="I32" s="602"/>
      <c r="J32" s="305"/>
      <c r="K32" s="258"/>
      <c r="L32" s="120" t="str">
        <f t="shared" si="0"/>
        <v xml:space="preserve"> </v>
      </c>
      <c r="M32" s="103"/>
      <c r="N32" s="103"/>
      <c r="O32" s="103"/>
      <c r="P32" s="103"/>
      <c r="Q32" s="103"/>
      <c r="R32" s="103"/>
      <c r="S32" s="103"/>
      <c r="T32" s="103"/>
      <c r="U32" s="103"/>
      <c r="V32" s="104"/>
      <c r="W32" s="104"/>
      <c r="X32" s="104"/>
      <c r="Y32" s="104"/>
      <c r="Z32" s="104"/>
      <c r="AA32" s="104"/>
      <c r="AB32" s="104"/>
      <c r="AC32" s="104"/>
      <c r="AD32" s="104"/>
      <c r="AE32" s="104"/>
      <c r="AF32" s="104"/>
      <c r="AG32" s="104"/>
      <c r="AH32" s="104"/>
    </row>
    <row r="33" spans="1:22" ht="29.25" customHeight="1" x14ac:dyDescent="0.3">
      <c r="A33" s="256"/>
      <c r="B33" s="304" t="s">
        <v>144</v>
      </c>
      <c r="C33" s="600"/>
      <c r="D33" s="600"/>
      <c r="E33" s="601"/>
      <c r="F33" s="601"/>
      <c r="G33" s="602"/>
      <c r="H33" s="603"/>
      <c r="I33" s="602"/>
      <c r="J33" s="305"/>
      <c r="K33" s="258"/>
      <c r="L33" s="120" t="str">
        <f t="shared" si="0"/>
        <v xml:space="preserve"> </v>
      </c>
      <c r="M33" s="103"/>
      <c r="N33" s="103"/>
      <c r="O33" s="103"/>
      <c r="P33" s="103"/>
      <c r="Q33" s="103"/>
      <c r="R33" s="103"/>
      <c r="S33" s="103"/>
      <c r="T33" s="103"/>
      <c r="U33" s="103"/>
      <c r="V33" s="104"/>
    </row>
    <row r="34" spans="1:22" ht="29.25" customHeight="1" x14ac:dyDescent="0.3">
      <c r="A34" s="256"/>
      <c r="B34" s="304" t="s">
        <v>182</v>
      </c>
      <c r="C34" s="600"/>
      <c r="D34" s="600"/>
      <c r="E34" s="601"/>
      <c r="F34" s="601"/>
      <c r="G34" s="602"/>
      <c r="H34" s="603"/>
      <c r="I34" s="602"/>
      <c r="J34" s="305"/>
      <c r="K34" s="258"/>
      <c r="L34" s="120" t="str">
        <f t="shared" si="0"/>
        <v xml:space="preserve"> </v>
      </c>
      <c r="M34" s="103"/>
      <c r="N34" s="103"/>
      <c r="O34" s="103"/>
      <c r="P34" s="103"/>
      <c r="Q34" s="103"/>
      <c r="R34" s="103"/>
      <c r="S34" s="103"/>
      <c r="T34" s="103"/>
      <c r="U34" s="103"/>
      <c r="V34" s="104"/>
    </row>
    <row r="35" spans="1:22" ht="29.25" customHeight="1" x14ac:dyDescent="0.3">
      <c r="A35" s="256"/>
      <c r="B35" s="304" t="s">
        <v>183</v>
      </c>
      <c r="C35" s="600"/>
      <c r="D35" s="600"/>
      <c r="E35" s="601"/>
      <c r="F35" s="601"/>
      <c r="G35" s="602"/>
      <c r="H35" s="603"/>
      <c r="I35" s="602"/>
      <c r="J35" s="301"/>
      <c r="K35" s="258"/>
      <c r="L35" s="120" t="str">
        <f t="shared" si="0"/>
        <v xml:space="preserve"> </v>
      </c>
      <c r="M35" s="103"/>
      <c r="N35" s="103"/>
      <c r="O35" s="103"/>
      <c r="P35" s="103"/>
      <c r="Q35" s="103"/>
      <c r="R35" s="103"/>
      <c r="S35" s="103"/>
      <c r="T35" s="103"/>
      <c r="U35" s="103"/>
      <c r="V35" s="104"/>
    </row>
    <row r="36" spans="1:22" ht="29.25" customHeight="1" x14ac:dyDescent="0.3">
      <c r="A36" s="256"/>
      <c r="B36" s="304" t="s">
        <v>184</v>
      </c>
      <c r="C36" s="600"/>
      <c r="D36" s="600"/>
      <c r="E36" s="601"/>
      <c r="F36" s="601"/>
      <c r="G36" s="602"/>
      <c r="H36" s="603"/>
      <c r="I36" s="602"/>
      <c r="J36" s="305"/>
      <c r="K36" s="258"/>
      <c r="L36" s="120" t="str">
        <f t="shared" si="0"/>
        <v xml:space="preserve"> </v>
      </c>
      <c r="M36" s="103"/>
      <c r="N36" s="103"/>
      <c r="O36" s="103"/>
      <c r="P36" s="103"/>
      <c r="Q36" s="103"/>
      <c r="R36" s="103"/>
      <c r="S36" s="103"/>
      <c r="T36" s="103"/>
      <c r="U36" s="103"/>
      <c r="V36" s="104"/>
    </row>
    <row r="37" spans="1:22" ht="29.25" customHeight="1" x14ac:dyDescent="0.3">
      <c r="A37" s="256"/>
      <c r="B37" s="304" t="s">
        <v>185</v>
      </c>
      <c r="C37" s="600"/>
      <c r="D37" s="600"/>
      <c r="E37" s="601"/>
      <c r="F37" s="601"/>
      <c r="G37" s="602"/>
      <c r="H37" s="603"/>
      <c r="I37" s="602"/>
      <c r="J37" s="305"/>
      <c r="K37" s="258"/>
      <c r="L37" s="120" t="str">
        <f t="shared" si="0"/>
        <v xml:space="preserve"> </v>
      </c>
      <c r="M37" s="103"/>
      <c r="N37" s="103"/>
      <c r="O37" s="103"/>
      <c r="P37" s="103"/>
      <c r="Q37" s="103"/>
      <c r="R37" s="103"/>
      <c r="S37" s="103"/>
      <c r="T37" s="103"/>
      <c r="U37" s="103"/>
      <c r="V37" s="104"/>
    </row>
    <row r="38" spans="1:22" ht="29.25" customHeight="1" x14ac:dyDescent="0.3">
      <c r="A38" s="256"/>
      <c r="B38" s="304" t="s">
        <v>186</v>
      </c>
      <c r="C38" s="600"/>
      <c r="D38" s="600"/>
      <c r="E38" s="601"/>
      <c r="F38" s="601"/>
      <c r="G38" s="602"/>
      <c r="H38" s="603"/>
      <c r="I38" s="602"/>
      <c r="J38" s="305"/>
      <c r="K38" s="258"/>
      <c r="L38" s="120" t="str">
        <f t="shared" si="0"/>
        <v xml:space="preserve"> </v>
      </c>
      <c r="M38" s="103"/>
      <c r="N38" s="103"/>
      <c r="O38" s="103"/>
      <c r="P38" s="103"/>
      <c r="Q38" s="103"/>
      <c r="R38" s="103"/>
      <c r="S38" s="103"/>
      <c r="T38" s="103"/>
      <c r="U38" s="103"/>
      <c r="V38" s="104"/>
    </row>
    <row r="39" spans="1:22" ht="43.5" customHeight="1" x14ac:dyDescent="0.3">
      <c r="A39" s="256"/>
      <c r="B39" s="305"/>
      <c r="C39" s="305"/>
      <c r="D39" s="305"/>
      <c r="E39" s="305"/>
      <c r="F39" s="305"/>
      <c r="G39" s="305"/>
      <c r="H39" s="305"/>
      <c r="I39" s="305"/>
      <c r="J39" s="305"/>
      <c r="K39" s="258"/>
      <c r="L39" s="121"/>
      <c r="M39" s="103"/>
      <c r="N39" s="103"/>
      <c r="O39" s="103"/>
      <c r="P39" s="103"/>
      <c r="Q39" s="103"/>
      <c r="R39" s="103"/>
      <c r="S39" s="103"/>
      <c r="T39" s="103"/>
      <c r="U39" s="103"/>
      <c r="V39" s="104"/>
    </row>
    <row r="40" spans="1:22" ht="25.5" customHeight="1" x14ac:dyDescent="0.3">
      <c r="A40" s="256"/>
      <c r="B40" s="305"/>
      <c r="C40" s="305"/>
      <c r="D40" s="305"/>
      <c r="E40" s="305"/>
      <c r="F40" s="305"/>
      <c r="G40" s="305"/>
      <c r="H40" s="305"/>
      <c r="I40" s="305"/>
      <c r="J40" s="305"/>
      <c r="K40" s="258"/>
      <c r="L40" s="121"/>
      <c r="M40" s="103"/>
      <c r="N40" s="103"/>
      <c r="O40" s="103"/>
      <c r="P40" s="103"/>
      <c r="Q40" s="103"/>
      <c r="R40" s="103"/>
      <c r="S40" s="103"/>
      <c r="T40" s="103"/>
      <c r="U40" s="103"/>
      <c r="V40" s="104"/>
    </row>
    <row r="41" spans="1:22" ht="30.75" customHeight="1" x14ac:dyDescent="0.3">
      <c r="A41" s="256"/>
      <c r="B41" s="583" t="s">
        <v>187</v>
      </c>
      <c r="C41" s="391"/>
      <c r="D41" s="391"/>
      <c r="E41" s="391"/>
      <c r="F41" s="391"/>
      <c r="G41" s="306" t="str">
        <f>IF(G21="","",G21)</f>
        <v/>
      </c>
      <c r="H41" s="584" t="s">
        <v>173</v>
      </c>
      <c r="I41" s="616"/>
      <c r="J41" s="298"/>
      <c r="K41" s="256"/>
      <c r="L41" s="103"/>
      <c r="M41" s="103"/>
      <c r="N41" s="103"/>
      <c r="O41" s="103"/>
      <c r="P41" s="103"/>
      <c r="Q41" s="103"/>
      <c r="R41" s="103"/>
      <c r="S41" s="103"/>
      <c r="T41" s="103"/>
      <c r="U41" s="103"/>
      <c r="V41" s="103"/>
    </row>
    <row r="42" spans="1:22" ht="20.25" customHeight="1" x14ac:dyDescent="0.3">
      <c r="A42" s="256"/>
      <c r="B42" s="298"/>
      <c r="C42" s="307"/>
      <c r="D42" s="307"/>
      <c r="E42" s="307"/>
      <c r="F42" s="307"/>
      <c r="G42" s="307"/>
      <c r="H42" s="307"/>
      <c r="I42" s="308"/>
      <c r="J42" s="298"/>
      <c r="K42" s="256"/>
      <c r="L42" s="103"/>
      <c r="M42" s="103"/>
      <c r="N42" s="103"/>
      <c r="O42" s="103"/>
      <c r="P42" s="103"/>
      <c r="Q42" s="103"/>
      <c r="R42" s="103"/>
      <c r="S42" s="103"/>
      <c r="T42" s="103"/>
      <c r="U42" s="103"/>
      <c r="V42" s="103"/>
    </row>
    <row r="43" spans="1:22" ht="82.5" customHeight="1" x14ac:dyDescent="0.3">
      <c r="A43" s="256"/>
      <c r="B43" s="591" t="s">
        <v>227</v>
      </c>
      <c r="C43" s="391"/>
      <c r="D43" s="391"/>
      <c r="E43" s="391"/>
      <c r="F43" s="391"/>
      <c r="G43" s="391"/>
      <c r="H43" s="391"/>
      <c r="I43" s="391"/>
      <c r="J43" s="391"/>
      <c r="K43" s="256"/>
      <c r="L43" s="103"/>
      <c r="M43" s="103"/>
      <c r="N43" s="103"/>
      <c r="O43" s="103"/>
      <c r="P43" s="103"/>
      <c r="Q43" s="103"/>
      <c r="R43" s="103"/>
      <c r="S43" s="103"/>
      <c r="T43" s="103"/>
      <c r="U43" s="103"/>
      <c r="V43" s="103"/>
    </row>
    <row r="44" spans="1:22" ht="30.75" customHeight="1" x14ac:dyDescent="0.35">
      <c r="A44" s="256"/>
      <c r="B44" s="617" t="str">
        <f>IF(OR(L29&lt;&gt;" ",L30&lt;&gt;" ",L31&lt;&gt;" ",L32&lt;&gt;" ",L33&lt;&gt;" ",L34&lt;&gt;" ",L35&lt;&gt;" ",L36&lt;&gt;" ",L37&lt;&gt;" ",L38&lt;&gt;" "),"Sie haben einen Beschäftigungsumfang von mehr als 100% eingegeben. Bitte überprüfen Sie Ihre Angaben."," ")</f>
        <v xml:space="preserve"> </v>
      </c>
      <c r="C44" s="617"/>
      <c r="D44" s="617"/>
      <c r="E44" s="617"/>
      <c r="F44" s="617"/>
      <c r="G44" s="617"/>
      <c r="H44" s="617"/>
      <c r="I44" s="617"/>
      <c r="J44" s="309"/>
      <c r="K44" s="258"/>
      <c r="L44" s="121"/>
      <c r="M44" s="103"/>
      <c r="N44" s="103"/>
      <c r="O44" s="103"/>
      <c r="P44" s="103"/>
      <c r="Q44" s="103"/>
      <c r="R44" s="103"/>
      <c r="S44" s="103"/>
      <c r="T44" s="103"/>
      <c r="U44" s="103"/>
      <c r="V44" s="104"/>
    </row>
    <row r="45" spans="1:22" s="119" customFormat="1" ht="66.75" customHeight="1" x14ac:dyDescent="0.3">
      <c r="A45" s="299"/>
      <c r="B45" s="300" t="s">
        <v>175</v>
      </c>
      <c r="C45" s="310" t="s">
        <v>188</v>
      </c>
      <c r="D45" s="310" t="s">
        <v>228</v>
      </c>
      <c r="E45" s="618" t="s">
        <v>229</v>
      </c>
      <c r="F45" s="619"/>
      <c r="G45" s="620" t="s">
        <v>230</v>
      </c>
      <c r="H45" s="621"/>
      <c r="I45" s="311" t="s">
        <v>231</v>
      </c>
      <c r="J45" s="312" t="s">
        <v>189</v>
      </c>
      <c r="K45" s="302"/>
      <c r="L45" s="118"/>
      <c r="M45" s="118"/>
      <c r="N45" s="118"/>
      <c r="O45" s="118"/>
      <c r="P45" s="118"/>
      <c r="Q45" s="118"/>
      <c r="R45" s="118"/>
      <c r="S45" s="118"/>
      <c r="T45" s="118"/>
      <c r="U45" s="118"/>
    </row>
    <row r="46" spans="1:22" s="119" customFormat="1" ht="24" customHeight="1" x14ac:dyDescent="0.3">
      <c r="A46" s="299"/>
      <c r="B46" s="313" t="s">
        <v>190</v>
      </c>
      <c r="C46" s="314" t="str">
        <f>C25</f>
        <v>Name, Vorname</v>
      </c>
      <c r="D46" s="315">
        <f>IF(E25&gt;0,E25," ")</f>
        <v>0.75</v>
      </c>
      <c r="E46" s="611">
        <f>IF(H25&gt;0,H25," ")</f>
        <v>0.375</v>
      </c>
      <c r="F46" s="612"/>
      <c r="G46" s="613">
        <v>0</v>
      </c>
      <c r="H46" s="614"/>
      <c r="I46" s="316">
        <v>0.375</v>
      </c>
      <c r="J46" s="317">
        <f>IF(E46&gt;0,E46+G46+I46," ")</f>
        <v>0.75</v>
      </c>
      <c r="K46" s="302"/>
      <c r="L46" s="118"/>
      <c r="M46" s="118"/>
      <c r="N46" s="118"/>
      <c r="O46" s="118"/>
      <c r="P46" s="118"/>
      <c r="Q46" s="118"/>
      <c r="R46" s="118"/>
      <c r="S46" s="118"/>
      <c r="T46" s="118"/>
      <c r="U46" s="118"/>
    </row>
    <row r="47" spans="1:22" s="119" customFormat="1" ht="24" customHeight="1" x14ac:dyDescent="0.3">
      <c r="A47" s="299"/>
      <c r="B47" s="313" t="s">
        <v>179</v>
      </c>
      <c r="C47" s="314" t="str">
        <f>C27</f>
        <v>Name, Vorname</v>
      </c>
      <c r="D47" s="315">
        <f>IF(E27&gt;0,E27," ")</f>
        <v>0.5</v>
      </c>
      <c r="E47" s="611">
        <f>IF(H27&gt;0,H27," ")</f>
        <v>0.5</v>
      </c>
      <c r="F47" s="612"/>
      <c r="G47" s="613">
        <v>0</v>
      </c>
      <c r="H47" s="614"/>
      <c r="I47" s="316">
        <v>0</v>
      </c>
      <c r="J47" s="317">
        <f>IF(E47&gt;0,E47+G47+I47," ")</f>
        <v>0.5</v>
      </c>
      <c r="K47" s="302"/>
      <c r="L47" s="118"/>
      <c r="M47" s="118"/>
      <c r="N47" s="118"/>
      <c r="O47" s="118"/>
      <c r="P47" s="118"/>
      <c r="Q47" s="118"/>
      <c r="R47" s="118"/>
      <c r="S47" s="118"/>
      <c r="T47" s="118"/>
      <c r="U47" s="118"/>
    </row>
    <row r="48" spans="1:22" s="119" customFormat="1" ht="14.25" customHeight="1" x14ac:dyDescent="0.3">
      <c r="A48" s="299"/>
      <c r="B48" s="606"/>
      <c r="C48" s="607"/>
      <c r="D48" s="607"/>
      <c r="E48" s="607"/>
      <c r="F48" s="607"/>
      <c r="G48" s="607"/>
      <c r="H48" s="607"/>
      <c r="I48" s="608"/>
      <c r="J48" s="318"/>
      <c r="K48" s="302"/>
      <c r="L48" s="615"/>
      <c r="M48" s="615"/>
      <c r="N48" s="615"/>
      <c r="O48" s="615"/>
      <c r="P48" s="615"/>
      <c r="Q48" s="615"/>
      <c r="R48" s="615"/>
      <c r="S48" s="615"/>
      <c r="T48" s="118"/>
      <c r="U48" s="118"/>
    </row>
    <row r="49" spans="1:21" s="119" customFormat="1" ht="24" customHeight="1" x14ac:dyDescent="0.3">
      <c r="A49" s="299"/>
      <c r="B49" s="303" t="s">
        <v>31</v>
      </c>
      <c r="C49" s="319" t="str">
        <f t="shared" ref="C49:C58" si="1">IF(C29&gt;0,C29," ")</f>
        <v xml:space="preserve"> </v>
      </c>
      <c r="D49" s="320" t="str">
        <f t="shared" ref="D49:D58" si="2">IF(E29="","",E29)</f>
        <v/>
      </c>
      <c r="E49" s="611" t="str">
        <f t="shared" ref="E49:E58" si="3">IF(H29="","",H29)</f>
        <v/>
      </c>
      <c r="F49" s="612"/>
      <c r="G49" s="622"/>
      <c r="H49" s="623"/>
      <c r="I49" s="122"/>
      <c r="J49" s="317" t="str">
        <f t="shared" ref="J49:J58" si="4">IF(E49="","",E49+G49+I49)</f>
        <v/>
      </c>
      <c r="K49" s="302"/>
      <c r="L49" s="118"/>
      <c r="M49" s="123"/>
      <c r="N49" s="118"/>
      <c r="O49" s="118"/>
      <c r="P49" s="118"/>
      <c r="Q49" s="118"/>
      <c r="R49" s="118"/>
      <c r="S49" s="118"/>
      <c r="T49" s="118"/>
      <c r="U49" s="118"/>
    </row>
    <row r="50" spans="1:21" s="119" customFormat="1" ht="24" customHeight="1" x14ac:dyDescent="0.3">
      <c r="A50" s="299"/>
      <c r="B50" s="303" t="s">
        <v>33</v>
      </c>
      <c r="C50" s="319" t="str">
        <f t="shared" si="1"/>
        <v xml:space="preserve"> </v>
      </c>
      <c r="D50" s="320" t="str">
        <f t="shared" si="2"/>
        <v/>
      </c>
      <c r="E50" s="611" t="str">
        <f t="shared" si="3"/>
        <v/>
      </c>
      <c r="F50" s="612"/>
      <c r="G50" s="622"/>
      <c r="H50" s="623"/>
      <c r="I50" s="122"/>
      <c r="J50" s="317" t="str">
        <f t="shared" si="4"/>
        <v/>
      </c>
      <c r="K50" s="302"/>
      <c r="L50" s="118"/>
      <c r="M50" s="123"/>
      <c r="N50" s="118"/>
      <c r="O50" s="118"/>
      <c r="P50" s="118"/>
      <c r="Q50" s="118"/>
      <c r="R50" s="118"/>
      <c r="S50" s="118"/>
      <c r="T50" s="118"/>
      <c r="U50" s="118"/>
    </row>
    <row r="51" spans="1:21" s="119" customFormat="1" ht="24" customHeight="1" x14ac:dyDescent="0.3">
      <c r="A51" s="299"/>
      <c r="B51" s="303" t="s">
        <v>34</v>
      </c>
      <c r="C51" s="319" t="str">
        <f t="shared" si="1"/>
        <v xml:space="preserve"> </v>
      </c>
      <c r="D51" s="320" t="str">
        <f t="shared" si="2"/>
        <v/>
      </c>
      <c r="E51" s="611" t="str">
        <f t="shared" si="3"/>
        <v/>
      </c>
      <c r="F51" s="612"/>
      <c r="G51" s="622"/>
      <c r="H51" s="623"/>
      <c r="I51" s="122"/>
      <c r="J51" s="317" t="str">
        <f t="shared" si="4"/>
        <v/>
      </c>
      <c r="K51" s="302"/>
      <c r="L51" s="118"/>
      <c r="M51" s="123"/>
      <c r="N51" s="118"/>
      <c r="O51" s="118"/>
      <c r="P51" s="118"/>
      <c r="Q51" s="118"/>
      <c r="R51" s="118"/>
      <c r="S51" s="118"/>
      <c r="T51" s="118"/>
      <c r="U51" s="118"/>
    </row>
    <row r="52" spans="1:21" s="119" customFormat="1" ht="24" customHeight="1" x14ac:dyDescent="0.3">
      <c r="A52" s="299"/>
      <c r="B52" s="303" t="s">
        <v>181</v>
      </c>
      <c r="C52" s="319" t="str">
        <f t="shared" si="1"/>
        <v xml:space="preserve"> </v>
      </c>
      <c r="D52" s="320" t="str">
        <f t="shared" si="2"/>
        <v/>
      </c>
      <c r="E52" s="611" t="str">
        <f t="shared" si="3"/>
        <v/>
      </c>
      <c r="F52" s="612"/>
      <c r="G52" s="622"/>
      <c r="H52" s="623"/>
      <c r="I52" s="122"/>
      <c r="J52" s="317" t="str">
        <f t="shared" si="4"/>
        <v/>
      </c>
      <c r="K52" s="302"/>
      <c r="L52" s="118"/>
      <c r="M52" s="123"/>
      <c r="N52" s="118"/>
      <c r="O52" s="118"/>
      <c r="P52" s="118"/>
      <c r="Q52" s="118"/>
      <c r="R52" s="118"/>
      <c r="S52" s="118"/>
      <c r="T52" s="118"/>
      <c r="U52" s="118"/>
    </row>
    <row r="53" spans="1:21" s="119" customFormat="1" ht="24" customHeight="1" x14ac:dyDescent="0.3">
      <c r="A53" s="299"/>
      <c r="B53" s="303" t="s">
        <v>144</v>
      </c>
      <c r="C53" s="319" t="str">
        <f t="shared" si="1"/>
        <v xml:space="preserve"> </v>
      </c>
      <c r="D53" s="320" t="str">
        <f t="shared" si="2"/>
        <v/>
      </c>
      <c r="E53" s="611" t="str">
        <f t="shared" si="3"/>
        <v/>
      </c>
      <c r="F53" s="612"/>
      <c r="G53" s="622"/>
      <c r="H53" s="623"/>
      <c r="I53" s="122"/>
      <c r="J53" s="317" t="str">
        <f t="shared" si="4"/>
        <v/>
      </c>
      <c r="K53" s="302"/>
      <c r="L53" s="118"/>
      <c r="M53" s="123"/>
      <c r="N53" s="118"/>
      <c r="O53" s="118"/>
      <c r="P53" s="118"/>
      <c r="Q53" s="118"/>
      <c r="R53" s="118"/>
      <c r="S53" s="118"/>
      <c r="T53" s="118"/>
      <c r="U53" s="118"/>
    </row>
    <row r="54" spans="1:21" s="119" customFormat="1" ht="24" customHeight="1" x14ac:dyDescent="0.3">
      <c r="A54" s="299"/>
      <c r="B54" s="303" t="s">
        <v>182</v>
      </c>
      <c r="C54" s="319" t="str">
        <f t="shared" si="1"/>
        <v xml:space="preserve"> </v>
      </c>
      <c r="D54" s="320" t="str">
        <f t="shared" si="2"/>
        <v/>
      </c>
      <c r="E54" s="611" t="str">
        <f t="shared" si="3"/>
        <v/>
      </c>
      <c r="F54" s="612"/>
      <c r="G54" s="622"/>
      <c r="H54" s="623"/>
      <c r="I54" s="122"/>
      <c r="J54" s="317" t="str">
        <f t="shared" si="4"/>
        <v/>
      </c>
      <c r="K54" s="302"/>
      <c r="L54" s="118"/>
      <c r="M54" s="123"/>
      <c r="N54" s="118"/>
      <c r="O54" s="118"/>
      <c r="P54" s="118"/>
      <c r="Q54" s="118"/>
      <c r="R54" s="118"/>
      <c r="S54" s="118"/>
      <c r="T54" s="118"/>
      <c r="U54" s="118"/>
    </row>
    <row r="55" spans="1:21" s="119" customFormat="1" ht="24" customHeight="1" x14ac:dyDescent="0.3">
      <c r="A55" s="299"/>
      <c r="B55" s="303" t="s">
        <v>183</v>
      </c>
      <c r="C55" s="319" t="str">
        <f t="shared" si="1"/>
        <v xml:space="preserve"> </v>
      </c>
      <c r="D55" s="320" t="str">
        <f t="shared" si="2"/>
        <v/>
      </c>
      <c r="E55" s="611" t="str">
        <f t="shared" si="3"/>
        <v/>
      </c>
      <c r="F55" s="612"/>
      <c r="G55" s="622"/>
      <c r="H55" s="623"/>
      <c r="I55" s="122"/>
      <c r="J55" s="317" t="str">
        <f t="shared" si="4"/>
        <v/>
      </c>
      <c r="K55" s="302"/>
      <c r="L55" s="118"/>
      <c r="M55" s="123"/>
      <c r="N55" s="118"/>
      <c r="O55" s="118"/>
      <c r="P55" s="118"/>
      <c r="Q55" s="118"/>
      <c r="R55" s="118"/>
      <c r="S55" s="118"/>
      <c r="T55" s="118"/>
      <c r="U55" s="118"/>
    </row>
    <row r="56" spans="1:21" s="119" customFormat="1" ht="24" customHeight="1" x14ac:dyDescent="0.3">
      <c r="A56" s="299"/>
      <c r="B56" s="303" t="s">
        <v>184</v>
      </c>
      <c r="C56" s="319" t="str">
        <f t="shared" si="1"/>
        <v xml:space="preserve"> </v>
      </c>
      <c r="D56" s="320" t="str">
        <f t="shared" si="2"/>
        <v/>
      </c>
      <c r="E56" s="611" t="str">
        <f t="shared" si="3"/>
        <v/>
      </c>
      <c r="F56" s="612"/>
      <c r="G56" s="622"/>
      <c r="H56" s="623"/>
      <c r="I56" s="122"/>
      <c r="J56" s="317" t="str">
        <f t="shared" si="4"/>
        <v/>
      </c>
      <c r="K56" s="302"/>
      <c r="L56" s="118"/>
      <c r="M56" s="123"/>
      <c r="N56" s="118"/>
      <c r="O56" s="118"/>
      <c r="P56" s="118"/>
      <c r="Q56" s="118"/>
      <c r="R56" s="118"/>
      <c r="S56" s="118"/>
      <c r="T56" s="118"/>
      <c r="U56" s="118"/>
    </row>
    <row r="57" spans="1:21" s="119" customFormat="1" ht="24" customHeight="1" x14ac:dyDescent="0.3">
      <c r="A57" s="299"/>
      <c r="B57" s="303" t="s">
        <v>185</v>
      </c>
      <c r="C57" s="319" t="str">
        <f t="shared" si="1"/>
        <v xml:space="preserve"> </v>
      </c>
      <c r="D57" s="320" t="str">
        <f t="shared" si="2"/>
        <v/>
      </c>
      <c r="E57" s="611" t="str">
        <f t="shared" si="3"/>
        <v/>
      </c>
      <c r="F57" s="612"/>
      <c r="G57" s="622"/>
      <c r="H57" s="623"/>
      <c r="I57" s="122"/>
      <c r="J57" s="317" t="str">
        <f t="shared" si="4"/>
        <v/>
      </c>
      <c r="K57" s="302"/>
      <c r="L57" s="118"/>
      <c r="M57" s="123"/>
      <c r="N57" s="118"/>
      <c r="O57" s="118"/>
      <c r="P57" s="118"/>
      <c r="Q57" s="118"/>
      <c r="R57" s="118"/>
      <c r="S57" s="118"/>
      <c r="T57" s="118"/>
      <c r="U57" s="118"/>
    </row>
    <row r="58" spans="1:21" s="119" customFormat="1" ht="24" customHeight="1" x14ac:dyDescent="0.3">
      <c r="A58" s="299"/>
      <c r="B58" s="303" t="s">
        <v>186</v>
      </c>
      <c r="C58" s="319" t="str">
        <f t="shared" si="1"/>
        <v xml:space="preserve"> </v>
      </c>
      <c r="D58" s="320" t="str">
        <f t="shared" si="2"/>
        <v/>
      </c>
      <c r="E58" s="611" t="str">
        <f t="shared" si="3"/>
        <v/>
      </c>
      <c r="F58" s="612"/>
      <c r="G58" s="622"/>
      <c r="H58" s="623"/>
      <c r="I58" s="122"/>
      <c r="J58" s="317" t="str">
        <f t="shared" si="4"/>
        <v/>
      </c>
      <c r="K58" s="302"/>
      <c r="L58" s="118"/>
      <c r="M58" s="123"/>
      <c r="N58" s="118"/>
      <c r="O58" s="118"/>
      <c r="P58" s="118"/>
      <c r="Q58" s="118"/>
      <c r="R58" s="118"/>
      <c r="S58" s="118"/>
      <c r="T58" s="118"/>
      <c r="U58" s="118"/>
    </row>
    <row r="59" spans="1:21" s="119" customFormat="1" ht="17.25" customHeight="1" x14ac:dyDescent="0.35">
      <c r="A59" s="299"/>
      <c r="B59" s="321"/>
      <c r="C59" s="322"/>
      <c r="D59" s="323"/>
      <c r="E59" s="324"/>
      <c r="F59" s="324"/>
      <c r="G59" s="324"/>
      <c r="H59" s="324"/>
      <c r="I59" s="324"/>
      <c r="J59" s="325"/>
      <c r="K59" s="259"/>
      <c r="L59" s="124"/>
      <c r="M59" s="125" t="s">
        <v>191</v>
      </c>
      <c r="N59" s="118"/>
      <c r="O59" s="118"/>
      <c r="P59" s="118"/>
      <c r="Q59" s="118"/>
      <c r="R59" s="118"/>
      <c r="S59" s="118"/>
      <c r="T59" s="118"/>
      <c r="U59" s="118"/>
    </row>
    <row r="60" spans="1:21" s="119" customFormat="1" ht="19.5" customHeight="1" x14ac:dyDescent="0.3">
      <c r="A60" s="299"/>
      <c r="B60" s="624" t="str">
        <f>IF(D49=J49,"", "Der Gesamtbeschäftigungsumfang weicht vom Beschäftigungsumfang insgesamt beim Träger ab. Bitte überprüfen Sie Ihre Eingaben bei lfd. Nr.1.")</f>
        <v/>
      </c>
      <c r="C60" s="625"/>
      <c r="D60" s="625"/>
      <c r="E60" s="625"/>
      <c r="F60" s="625"/>
      <c r="G60" s="625"/>
      <c r="H60" s="625"/>
      <c r="I60" s="625"/>
      <c r="J60" s="625"/>
      <c r="K60" s="259"/>
      <c r="L60" s="124"/>
      <c r="M60" s="118"/>
      <c r="N60" s="118"/>
      <c r="O60" s="118"/>
      <c r="P60" s="118"/>
      <c r="Q60" s="118"/>
      <c r="R60" s="118"/>
      <c r="S60" s="118"/>
      <c r="T60" s="118"/>
      <c r="U60" s="118"/>
    </row>
    <row r="61" spans="1:21" s="119" customFormat="1" ht="19.5" customHeight="1" x14ac:dyDescent="0.3">
      <c r="A61" s="299"/>
      <c r="B61" s="624" t="str">
        <f>IF(D50=J50,"", "Der Gesamtbeschäftigungsumfang weicht vom Beschäftigungsumfang insgesamt beim Träger ab. Bitte überprüfen Sie Ihre Eingaben bei lfd. Nr.2.")</f>
        <v/>
      </c>
      <c r="C61" s="625"/>
      <c r="D61" s="625"/>
      <c r="E61" s="625"/>
      <c r="F61" s="625"/>
      <c r="G61" s="625"/>
      <c r="H61" s="625"/>
      <c r="I61" s="625"/>
      <c r="J61" s="625"/>
      <c r="K61" s="259"/>
      <c r="L61" s="124"/>
      <c r="M61" s="118"/>
      <c r="N61" s="118"/>
      <c r="O61" s="118"/>
      <c r="P61" s="118"/>
      <c r="Q61" s="118"/>
      <c r="R61" s="118"/>
      <c r="S61" s="118"/>
      <c r="T61" s="118"/>
      <c r="U61" s="118"/>
    </row>
    <row r="62" spans="1:21" s="119" customFormat="1" ht="19.5" customHeight="1" x14ac:dyDescent="0.3">
      <c r="A62" s="299"/>
      <c r="B62" s="624" t="str">
        <f>IF(D51=J51,"", "Der Gesamtbeschäftigungsumfang weicht vom Beschäftigungsumfang insgesamt beim Träger ab. Bitte überprüfen Sie Ihre Eingaben bei lfd. Nr.3.")</f>
        <v/>
      </c>
      <c r="C62" s="625"/>
      <c r="D62" s="625"/>
      <c r="E62" s="625"/>
      <c r="F62" s="625"/>
      <c r="G62" s="625"/>
      <c r="H62" s="625"/>
      <c r="I62" s="625"/>
      <c r="J62" s="625"/>
      <c r="K62" s="259"/>
      <c r="L62" s="124"/>
      <c r="M62" s="118"/>
      <c r="N62" s="118"/>
      <c r="O62" s="118"/>
      <c r="P62" s="118"/>
      <c r="Q62" s="118"/>
      <c r="R62" s="118"/>
      <c r="S62" s="118"/>
      <c r="T62" s="118"/>
      <c r="U62" s="118"/>
    </row>
    <row r="63" spans="1:21" s="119" customFormat="1" ht="19.5" customHeight="1" x14ac:dyDescent="0.3">
      <c r="A63" s="299"/>
      <c r="B63" s="624" t="str">
        <f>IF(D52=J52,"", "Der Gesamtbeschäftigungsumfang weicht vom Beschäftigungsumfang insgesamt beim Träger ab. Bitte überprüfen Sie Ihre Eingaben bei lfd. Nr.4.")</f>
        <v/>
      </c>
      <c r="C63" s="625"/>
      <c r="D63" s="625"/>
      <c r="E63" s="625"/>
      <c r="F63" s="625"/>
      <c r="G63" s="625"/>
      <c r="H63" s="625"/>
      <c r="I63" s="625"/>
      <c r="J63" s="625"/>
      <c r="K63" s="259"/>
      <c r="L63" s="124"/>
      <c r="M63" s="118"/>
      <c r="N63" s="118"/>
      <c r="O63" s="118"/>
      <c r="P63" s="118"/>
      <c r="Q63" s="118"/>
      <c r="R63" s="118"/>
      <c r="S63" s="118"/>
      <c r="T63" s="118"/>
      <c r="U63" s="118"/>
    </row>
    <row r="64" spans="1:21" s="119" customFormat="1" ht="19.5" customHeight="1" x14ac:dyDescent="0.3">
      <c r="A64" s="299"/>
      <c r="B64" s="624" t="str">
        <f>IF(D53=J53,"", "Der Gesamtbeschäftigungsumfang weicht vom Beschäftigungsumfang insgesamt beim Träger ab. Bitte überprüfen Sie Ihre Eingaben bei lfd. Nr.5.")</f>
        <v/>
      </c>
      <c r="C64" s="625"/>
      <c r="D64" s="625"/>
      <c r="E64" s="625"/>
      <c r="F64" s="625"/>
      <c r="G64" s="625"/>
      <c r="H64" s="625"/>
      <c r="I64" s="625"/>
      <c r="J64" s="625"/>
      <c r="K64" s="259"/>
      <c r="L64" s="124"/>
      <c r="M64" s="118"/>
      <c r="N64" s="118"/>
      <c r="O64" s="118"/>
      <c r="P64" s="118"/>
      <c r="Q64" s="118"/>
      <c r="R64" s="118"/>
      <c r="S64" s="118"/>
      <c r="T64" s="118"/>
      <c r="U64" s="118"/>
    </row>
    <row r="65" spans="1:33" s="119" customFormat="1" ht="19.5" customHeight="1" x14ac:dyDescent="0.3">
      <c r="A65" s="299"/>
      <c r="B65" s="624" t="str">
        <f>IF(D54=J54,"", "Der Gesamtbeschäftigungsumfang weicht vom Beschäftigungsumfang insgesamt beim Träger ab. Bitte überprüfen Sie Ihre Eingaben bei lfd. Nr.6.")</f>
        <v/>
      </c>
      <c r="C65" s="625"/>
      <c r="D65" s="625"/>
      <c r="E65" s="625"/>
      <c r="F65" s="625"/>
      <c r="G65" s="625"/>
      <c r="H65" s="625"/>
      <c r="I65" s="625"/>
      <c r="J65" s="625"/>
      <c r="K65" s="259"/>
      <c r="L65" s="124"/>
      <c r="M65" s="118"/>
      <c r="N65" s="118"/>
      <c r="O65" s="118"/>
      <c r="P65" s="118"/>
      <c r="Q65" s="118"/>
      <c r="R65" s="118"/>
      <c r="S65" s="118"/>
      <c r="T65" s="118"/>
      <c r="U65" s="118"/>
    </row>
    <row r="66" spans="1:33" s="119" customFormat="1" ht="19.5" customHeight="1" x14ac:dyDescent="0.3">
      <c r="A66" s="299"/>
      <c r="B66" s="624" t="str">
        <f>IF(D55=J55,"", "Der Gesamtbeschäftigungsumfang weicht vom Beschäftigungsumfang insgesamt beim Träger ab. Bitte überprüfen Sie Ihre Eingaben bei lfd. Nr.7.")</f>
        <v/>
      </c>
      <c r="C66" s="625"/>
      <c r="D66" s="625"/>
      <c r="E66" s="625"/>
      <c r="F66" s="625"/>
      <c r="G66" s="625"/>
      <c r="H66" s="625"/>
      <c r="I66" s="625"/>
      <c r="J66" s="625"/>
      <c r="K66" s="259"/>
      <c r="L66" s="124"/>
      <c r="M66" s="118"/>
      <c r="N66" s="118"/>
      <c r="O66" s="118"/>
      <c r="P66" s="118"/>
      <c r="Q66" s="118"/>
      <c r="R66" s="118"/>
      <c r="S66" s="118"/>
      <c r="T66" s="118"/>
      <c r="U66" s="118"/>
    </row>
    <row r="67" spans="1:33" s="119" customFormat="1" ht="19.5" customHeight="1" x14ac:dyDescent="0.3">
      <c r="A67" s="299"/>
      <c r="B67" s="624" t="str">
        <f>IF(D56=J56,"", "Der Gesamtbeschäftigungsumfang weicht vom Beschäftigungsumfang insgesamt beim Träger ab. Bitte überprüfen Sie Ihre Eingaben bei lfd. Nr.8.")</f>
        <v/>
      </c>
      <c r="C67" s="625"/>
      <c r="D67" s="625"/>
      <c r="E67" s="625"/>
      <c r="F67" s="625"/>
      <c r="G67" s="625"/>
      <c r="H67" s="625"/>
      <c r="I67" s="625"/>
      <c r="J67" s="625"/>
      <c r="K67" s="259"/>
      <c r="L67" s="124"/>
      <c r="M67" s="118"/>
      <c r="N67" s="118"/>
      <c r="O67" s="118"/>
      <c r="P67" s="118"/>
      <c r="Q67" s="118"/>
      <c r="R67" s="118"/>
      <c r="S67" s="118"/>
      <c r="T67" s="118"/>
      <c r="U67" s="118"/>
    </row>
    <row r="68" spans="1:33" s="119" customFormat="1" ht="19.5" customHeight="1" x14ac:dyDescent="0.3">
      <c r="A68" s="299"/>
      <c r="B68" s="624" t="str">
        <f>IF(D57=J57,"", "Der Gesamtbeschäftigungsumfang weicht vom Beschäftigungsumfang insgesamt beim Träger ab. Bitte überprüfen Sie Ihre Eingaben bei lfd. Nr.9.")</f>
        <v/>
      </c>
      <c r="C68" s="625"/>
      <c r="D68" s="625"/>
      <c r="E68" s="625"/>
      <c r="F68" s="625"/>
      <c r="G68" s="625"/>
      <c r="H68" s="625"/>
      <c r="I68" s="625"/>
      <c r="J68" s="625"/>
      <c r="K68" s="259"/>
      <c r="L68" s="124"/>
      <c r="M68" s="118"/>
      <c r="N68" s="118"/>
      <c r="O68" s="118"/>
      <c r="P68" s="118"/>
      <c r="Q68" s="118"/>
      <c r="R68" s="118"/>
      <c r="S68" s="118"/>
      <c r="T68" s="118"/>
      <c r="U68" s="118"/>
    </row>
    <row r="69" spans="1:33" s="119" customFormat="1" ht="19.5" customHeight="1" x14ac:dyDescent="0.3">
      <c r="A69" s="299"/>
      <c r="B69" s="624" t="str">
        <f>IF(D58=J58,"", "Der Gesamtbeschäftigungsumfang weicht vom Beschäftigungsumfang insgesamt beim Träger ab. Bitte überprüfen Sie Ihre Eingaben bei lfd. Nr.10.")</f>
        <v/>
      </c>
      <c r="C69" s="625"/>
      <c r="D69" s="625"/>
      <c r="E69" s="625"/>
      <c r="F69" s="625"/>
      <c r="G69" s="625"/>
      <c r="H69" s="625"/>
      <c r="I69" s="625"/>
      <c r="J69" s="625"/>
      <c r="K69" s="259"/>
      <c r="L69" s="124"/>
      <c r="M69" s="118"/>
      <c r="N69" s="118"/>
      <c r="O69" s="118"/>
      <c r="P69" s="118"/>
      <c r="Q69" s="118"/>
      <c r="R69" s="118"/>
      <c r="S69" s="118"/>
      <c r="T69" s="118"/>
      <c r="U69" s="118"/>
    </row>
    <row r="70" spans="1:33" s="119" customFormat="1" ht="19.5" customHeight="1" x14ac:dyDescent="0.3">
      <c r="A70" s="299"/>
      <c r="B70" s="624" t="str">
        <f>IF(D59=J59,"", "Der Gesamtbeschäftigungsumfang weicht vom Beschäftigungsumfang insgesamt beim Träger ab. Bitte überprüfen Sie Ihre Eingaben bei lfd. Nr.1.")</f>
        <v/>
      </c>
      <c r="C70" s="625"/>
      <c r="D70" s="625"/>
      <c r="E70" s="625"/>
      <c r="F70" s="625"/>
      <c r="G70" s="625"/>
      <c r="H70" s="625"/>
      <c r="I70" s="625"/>
      <c r="J70" s="625"/>
      <c r="K70" s="259"/>
      <c r="L70" s="124"/>
      <c r="M70" s="118"/>
      <c r="N70" s="118"/>
      <c r="O70" s="118"/>
      <c r="P70" s="118"/>
      <c r="Q70" s="118"/>
      <c r="R70" s="118"/>
      <c r="S70" s="118"/>
      <c r="T70" s="118"/>
      <c r="U70" s="118"/>
    </row>
    <row r="71" spans="1:33" s="128" customFormat="1" ht="19.5" customHeight="1" x14ac:dyDescent="0.25">
      <c r="A71" s="326"/>
      <c r="B71" s="626"/>
      <c r="C71" s="626"/>
      <c r="D71" s="626"/>
      <c r="E71" s="626"/>
      <c r="F71" s="626"/>
      <c r="G71" s="626"/>
      <c r="H71" s="626"/>
      <c r="I71" s="626"/>
      <c r="J71" s="626"/>
      <c r="K71" s="259"/>
      <c r="L71" s="103"/>
      <c r="M71" s="126"/>
      <c r="N71" s="126"/>
      <c r="O71" s="126"/>
      <c r="P71" s="126"/>
      <c r="Q71" s="126"/>
      <c r="R71" s="126"/>
      <c r="S71" s="127"/>
      <c r="T71" s="127"/>
      <c r="U71" s="127"/>
      <c r="V71" s="127"/>
      <c r="W71" s="127"/>
      <c r="X71" s="127"/>
      <c r="Y71" s="127"/>
      <c r="Z71" s="127"/>
      <c r="AA71" s="127"/>
      <c r="AB71" s="127"/>
      <c r="AC71" s="127"/>
      <c r="AD71" s="127"/>
      <c r="AE71" s="127"/>
      <c r="AF71" s="127"/>
      <c r="AG71" s="127"/>
    </row>
    <row r="72" spans="1:33" ht="25.5" customHeight="1" x14ac:dyDescent="0.3">
      <c r="A72" s="256"/>
      <c r="B72" s="583" t="s">
        <v>232</v>
      </c>
      <c r="C72" s="391"/>
      <c r="D72" s="391"/>
      <c r="E72" s="391"/>
      <c r="F72" s="391"/>
      <c r="G72" s="306" t="str">
        <f>IF(G21="","",G21)</f>
        <v/>
      </c>
      <c r="H72" s="584" t="s">
        <v>173</v>
      </c>
      <c r="I72" s="616"/>
      <c r="J72" s="298"/>
      <c r="K72" s="256"/>
      <c r="L72" s="103"/>
      <c r="M72" s="103"/>
      <c r="N72" s="103"/>
      <c r="O72" s="103"/>
      <c r="P72" s="103"/>
      <c r="Q72" s="103"/>
      <c r="R72" s="103"/>
      <c r="S72" s="103"/>
      <c r="T72" s="103"/>
      <c r="U72" s="103"/>
      <c r="V72" s="103"/>
      <c r="W72" s="104"/>
      <c r="X72" s="104"/>
      <c r="Y72" s="104"/>
      <c r="Z72" s="104"/>
      <c r="AA72" s="104"/>
      <c r="AB72" s="104"/>
      <c r="AC72" s="104"/>
      <c r="AD72" s="104"/>
      <c r="AE72" s="104"/>
      <c r="AF72" s="104"/>
      <c r="AG72" s="104"/>
    </row>
    <row r="73" spans="1:33" ht="8.25" customHeight="1" x14ac:dyDescent="0.3">
      <c r="A73" s="256"/>
      <c r="B73" s="298"/>
      <c r="C73" s="298"/>
      <c r="D73" s="298"/>
      <c r="E73" s="298"/>
      <c r="F73" s="298"/>
      <c r="G73" s="298"/>
      <c r="H73" s="298"/>
      <c r="I73" s="298"/>
      <c r="J73" s="298"/>
      <c r="K73" s="256"/>
      <c r="L73" s="103"/>
      <c r="M73" s="103"/>
      <c r="N73" s="103"/>
      <c r="O73" s="103"/>
      <c r="P73" s="103"/>
      <c r="Q73" s="103"/>
      <c r="R73" s="103"/>
      <c r="S73" s="103"/>
      <c r="T73" s="103"/>
      <c r="U73" s="103"/>
      <c r="V73" s="103"/>
      <c r="W73" s="104"/>
      <c r="X73" s="104"/>
      <c r="Y73" s="104"/>
      <c r="Z73" s="104"/>
      <c r="AA73" s="104"/>
      <c r="AB73" s="104"/>
      <c r="AC73" s="104"/>
      <c r="AD73" s="104"/>
      <c r="AE73" s="104"/>
      <c r="AF73" s="104"/>
      <c r="AG73" s="104"/>
    </row>
    <row r="74" spans="1:33" s="128" customFormat="1" ht="49.5" customHeight="1" x14ac:dyDescent="0.3">
      <c r="A74" s="327" t="s">
        <v>192</v>
      </c>
      <c r="B74" s="627" t="s">
        <v>193</v>
      </c>
      <c r="C74" s="627"/>
      <c r="D74" s="627"/>
      <c r="E74" s="627"/>
      <c r="F74" s="627"/>
      <c r="G74" s="627"/>
      <c r="H74" s="627"/>
      <c r="I74" s="627"/>
      <c r="J74" s="627"/>
      <c r="K74" s="256"/>
      <c r="L74" s="103"/>
      <c r="M74" s="126"/>
      <c r="N74" s="126"/>
      <c r="O74" s="126"/>
      <c r="P74" s="126"/>
      <c r="Q74" s="126"/>
      <c r="R74" s="126"/>
      <c r="S74" s="127"/>
      <c r="T74" s="127"/>
      <c r="U74" s="127"/>
      <c r="V74" s="127"/>
      <c r="W74" s="127"/>
      <c r="X74" s="127"/>
      <c r="Y74" s="127"/>
      <c r="Z74" s="127"/>
      <c r="AA74" s="127"/>
      <c r="AB74" s="127"/>
      <c r="AC74" s="127"/>
      <c r="AD74" s="127"/>
      <c r="AE74" s="127"/>
      <c r="AF74" s="127"/>
      <c r="AG74" s="127"/>
    </row>
    <row r="75" spans="1:33" ht="21" customHeight="1" x14ac:dyDescent="0.3">
      <c r="A75" s="327" t="s">
        <v>194</v>
      </c>
      <c r="B75" s="628" t="s">
        <v>233</v>
      </c>
      <c r="C75" s="629"/>
      <c r="D75" s="629"/>
      <c r="E75" s="629"/>
      <c r="F75" s="629"/>
      <c r="G75" s="629"/>
      <c r="H75" s="629"/>
      <c r="I75" s="629"/>
      <c r="J75" s="629"/>
      <c r="K75" s="256"/>
      <c r="L75" s="103"/>
      <c r="M75" s="103"/>
      <c r="N75" s="103"/>
      <c r="O75" s="103"/>
      <c r="P75" s="103"/>
      <c r="Q75" s="103"/>
      <c r="R75" s="103"/>
      <c r="S75" s="103"/>
      <c r="T75" s="103"/>
      <c r="U75" s="103"/>
      <c r="V75" s="103"/>
      <c r="W75" s="104"/>
      <c r="X75" s="104"/>
      <c r="Y75" s="104"/>
      <c r="Z75" s="104"/>
      <c r="AA75" s="104"/>
      <c r="AB75" s="104"/>
      <c r="AC75" s="104"/>
      <c r="AD75" s="104"/>
      <c r="AE75" s="104"/>
      <c r="AF75" s="104"/>
      <c r="AG75" s="104"/>
    </row>
    <row r="76" spans="1:33" ht="21" customHeight="1" x14ac:dyDescent="0.3">
      <c r="A76" s="327"/>
      <c r="B76" s="328"/>
      <c r="C76" s="328"/>
      <c r="D76" s="328"/>
      <c r="E76" s="328"/>
      <c r="F76" s="328"/>
      <c r="G76" s="328"/>
      <c r="H76" s="328"/>
      <c r="I76" s="328"/>
      <c r="J76" s="328"/>
      <c r="K76" s="256"/>
      <c r="L76" s="103"/>
      <c r="M76" s="103"/>
      <c r="N76" s="103"/>
      <c r="O76" s="103"/>
      <c r="P76" s="103"/>
      <c r="Q76" s="103"/>
      <c r="R76" s="103"/>
      <c r="S76" s="103"/>
      <c r="T76" s="103"/>
      <c r="U76" s="103"/>
      <c r="V76" s="103"/>
      <c r="W76" s="104"/>
      <c r="X76" s="104"/>
      <c r="Y76" s="104"/>
      <c r="Z76" s="104"/>
      <c r="AA76" s="104"/>
      <c r="AB76" s="104"/>
      <c r="AC76" s="104"/>
      <c r="AD76" s="104"/>
      <c r="AE76" s="104"/>
      <c r="AF76" s="104"/>
      <c r="AG76" s="104"/>
    </row>
    <row r="77" spans="1:33" ht="26.25" customHeight="1" x14ac:dyDescent="0.3">
      <c r="A77" s="256"/>
      <c r="B77" s="631" t="s">
        <v>195</v>
      </c>
      <c r="C77" s="631"/>
      <c r="D77" s="631"/>
      <c r="E77" s="305"/>
      <c r="F77" s="305"/>
      <c r="G77" s="305"/>
      <c r="H77" s="305"/>
      <c r="I77" s="305"/>
      <c r="J77" s="305"/>
      <c r="K77" s="256"/>
      <c r="L77" s="103"/>
      <c r="M77" s="103"/>
      <c r="N77" s="103"/>
      <c r="O77" s="103"/>
      <c r="P77" s="103"/>
      <c r="Q77" s="103"/>
      <c r="R77" s="103"/>
      <c r="S77" s="103"/>
      <c r="T77" s="103"/>
      <c r="U77" s="103"/>
      <c r="V77" s="103"/>
      <c r="W77" s="104"/>
      <c r="X77" s="104"/>
      <c r="Y77" s="104"/>
      <c r="Z77" s="104"/>
      <c r="AA77" s="104"/>
      <c r="AB77" s="104"/>
      <c r="AC77" s="104"/>
      <c r="AD77" s="104"/>
      <c r="AE77" s="104"/>
      <c r="AF77" s="104"/>
      <c r="AG77" s="104"/>
    </row>
    <row r="78" spans="1:33" s="119" customFormat="1" ht="90.75" customHeight="1" x14ac:dyDescent="0.3">
      <c r="A78" s="299"/>
      <c r="B78" s="329" t="s">
        <v>196</v>
      </c>
      <c r="C78" s="329" t="s">
        <v>197</v>
      </c>
      <c r="D78" s="329" t="s">
        <v>198</v>
      </c>
      <c r="E78" s="329" t="s">
        <v>199</v>
      </c>
      <c r="F78" s="632" t="s">
        <v>234</v>
      </c>
      <c r="G78" s="633"/>
      <c r="H78" s="329" t="s">
        <v>200</v>
      </c>
      <c r="I78" s="329" t="s">
        <v>201</v>
      </c>
      <c r="J78" s="329" t="s">
        <v>235</v>
      </c>
      <c r="K78" s="299"/>
      <c r="L78" s="118"/>
      <c r="M78" s="118"/>
      <c r="N78" s="118"/>
      <c r="O78" s="118"/>
      <c r="P78" s="118"/>
      <c r="Q78" s="118"/>
      <c r="R78" s="118"/>
      <c r="S78" s="118"/>
      <c r="T78" s="118"/>
      <c r="U78" s="118"/>
      <c r="V78" s="118"/>
    </row>
    <row r="79" spans="1:33" s="119" customFormat="1" ht="38.25" customHeight="1" x14ac:dyDescent="0.3">
      <c r="A79" s="299"/>
      <c r="B79" s="634" t="s">
        <v>257</v>
      </c>
      <c r="C79" s="635"/>
      <c r="D79" s="635"/>
      <c r="E79" s="635"/>
      <c r="F79" s="635"/>
      <c r="G79" s="635"/>
      <c r="H79" s="635"/>
      <c r="I79" s="635"/>
      <c r="J79" s="636"/>
      <c r="K79" s="299"/>
      <c r="L79" s="118"/>
      <c r="M79" s="118"/>
      <c r="N79" s="118"/>
      <c r="O79" s="118"/>
      <c r="P79" s="118"/>
      <c r="Q79" s="118"/>
      <c r="R79" s="118"/>
      <c r="S79" s="118"/>
      <c r="T79" s="118"/>
      <c r="U79" s="118"/>
      <c r="V79" s="118"/>
    </row>
    <row r="80" spans="1:33" s="119" customFormat="1" ht="14" x14ac:dyDescent="0.3">
      <c r="A80" s="299"/>
      <c r="B80" s="329" t="s">
        <v>177</v>
      </c>
      <c r="C80" s="329" t="s">
        <v>202</v>
      </c>
      <c r="D80" s="329" t="s">
        <v>178</v>
      </c>
      <c r="E80" s="329" t="s">
        <v>203</v>
      </c>
      <c r="F80" s="637">
        <v>45000</v>
      </c>
      <c r="G80" s="638"/>
      <c r="H80" s="330">
        <v>0.75</v>
      </c>
      <c r="I80" s="330">
        <v>0.375</v>
      </c>
      <c r="J80" s="331">
        <f>IF(F80&gt;0, I80*F80/H80,"")</f>
        <v>22500</v>
      </c>
      <c r="K80" s="299"/>
      <c r="L80" s="118"/>
      <c r="M80" s="118"/>
      <c r="N80" s="118"/>
      <c r="O80" s="118"/>
      <c r="P80" s="118"/>
      <c r="Q80" s="118"/>
      <c r="R80" s="118"/>
      <c r="S80" s="118"/>
      <c r="T80" s="118"/>
      <c r="U80" s="118"/>
      <c r="V80" s="118"/>
    </row>
    <row r="81" spans="1:22" s="119" customFormat="1" ht="14" x14ac:dyDescent="0.3">
      <c r="A81" s="299"/>
      <c r="B81" s="332" t="s">
        <v>179</v>
      </c>
      <c r="C81" s="332" t="s">
        <v>258</v>
      </c>
      <c r="D81" s="332" t="s">
        <v>178</v>
      </c>
      <c r="E81" s="329" t="s">
        <v>203</v>
      </c>
      <c r="F81" s="639">
        <v>15000</v>
      </c>
      <c r="G81" s="639"/>
      <c r="H81" s="333">
        <v>0.5</v>
      </c>
      <c r="I81" s="333">
        <v>0.5</v>
      </c>
      <c r="J81" s="331">
        <f>IF(F81&gt;0, I81*F81/H81,"")</f>
        <v>15000</v>
      </c>
      <c r="K81" s="299"/>
      <c r="L81" s="118"/>
      <c r="M81" s="118"/>
      <c r="N81" s="118"/>
      <c r="O81" s="118"/>
      <c r="P81" s="118"/>
      <c r="Q81" s="118"/>
      <c r="R81" s="118"/>
      <c r="S81" s="118"/>
      <c r="T81" s="118"/>
      <c r="U81" s="118"/>
      <c r="V81" s="118"/>
    </row>
    <row r="82" spans="1:22" s="119" customFormat="1" ht="14" x14ac:dyDescent="0.3">
      <c r="A82" s="299"/>
      <c r="B82" s="334"/>
      <c r="C82" s="335"/>
      <c r="D82" s="335"/>
      <c r="E82" s="335"/>
      <c r="F82" s="336"/>
      <c r="G82" s="336"/>
      <c r="H82" s="337"/>
      <c r="I82" s="337"/>
      <c r="J82" s="338"/>
      <c r="K82" s="299"/>
      <c r="L82" s="118"/>
      <c r="M82" s="118"/>
      <c r="N82" s="118"/>
      <c r="O82" s="118"/>
      <c r="P82" s="118"/>
      <c r="Q82" s="118"/>
      <c r="R82" s="118"/>
      <c r="S82" s="118"/>
      <c r="T82" s="118"/>
      <c r="U82" s="118"/>
      <c r="V82" s="118"/>
    </row>
    <row r="83" spans="1:22" ht="14" x14ac:dyDescent="0.3">
      <c r="A83" s="256"/>
      <c r="B83" s="339" t="s">
        <v>31</v>
      </c>
      <c r="C83" s="129"/>
      <c r="D83" s="341" t="str">
        <f t="shared" ref="D83:D92" si="5">IF(C29&gt;0,C29," ")</f>
        <v xml:space="preserve"> </v>
      </c>
      <c r="E83" s="129"/>
      <c r="F83" s="630"/>
      <c r="G83" s="630"/>
      <c r="H83" s="342" t="str">
        <f t="shared" ref="H83:H92" si="6">IF(E29&gt;0,E29," ")</f>
        <v xml:space="preserve"> </v>
      </c>
      <c r="I83" s="342" t="str">
        <f t="shared" ref="I83:I92" si="7">IF(H29&gt;0,H29," ")</f>
        <v xml:space="preserve"> </v>
      </c>
      <c r="J83" s="331" t="str">
        <f t="shared" ref="J83:J92" si="8">IF(F83&gt;0, I83*F83/H83,"")</f>
        <v/>
      </c>
      <c r="K83" s="256"/>
      <c r="L83" s="103"/>
      <c r="M83" s="103"/>
      <c r="N83" s="103"/>
      <c r="O83" s="103"/>
      <c r="P83" s="103"/>
      <c r="Q83" s="103"/>
      <c r="R83" s="103"/>
      <c r="S83" s="103"/>
      <c r="T83" s="103"/>
      <c r="U83" s="103"/>
      <c r="V83" s="103"/>
    </row>
    <row r="84" spans="1:22" ht="14" x14ac:dyDescent="0.3">
      <c r="A84" s="256"/>
      <c r="B84" s="340" t="s">
        <v>33</v>
      </c>
      <c r="C84" s="130"/>
      <c r="D84" s="341" t="str">
        <f t="shared" si="5"/>
        <v xml:space="preserve"> </v>
      </c>
      <c r="E84" s="130"/>
      <c r="F84" s="630"/>
      <c r="G84" s="630"/>
      <c r="H84" s="342" t="str">
        <f t="shared" si="6"/>
        <v xml:space="preserve"> </v>
      </c>
      <c r="I84" s="342" t="str">
        <f t="shared" si="7"/>
        <v xml:space="preserve"> </v>
      </c>
      <c r="J84" s="331" t="str">
        <f t="shared" si="8"/>
        <v/>
      </c>
      <c r="K84" s="256"/>
      <c r="L84" s="103"/>
      <c r="M84" s="103"/>
      <c r="N84" s="103"/>
      <c r="O84" s="103"/>
      <c r="P84" s="103"/>
      <c r="Q84" s="103"/>
      <c r="R84" s="103"/>
      <c r="S84" s="103"/>
      <c r="T84" s="103"/>
      <c r="U84" s="103"/>
      <c r="V84" s="103"/>
    </row>
    <row r="85" spans="1:22" ht="14" x14ac:dyDescent="0.3">
      <c r="A85" s="256"/>
      <c r="B85" s="340" t="s">
        <v>34</v>
      </c>
      <c r="C85" s="130"/>
      <c r="D85" s="341" t="str">
        <f t="shared" si="5"/>
        <v xml:space="preserve"> </v>
      </c>
      <c r="E85" s="130"/>
      <c r="F85" s="630"/>
      <c r="G85" s="630"/>
      <c r="H85" s="342" t="str">
        <f t="shared" si="6"/>
        <v xml:space="preserve"> </v>
      </c>
      <c r="I85" s="342" t="str">
        <f t="shared" si="7"/>
        <v xml:space="preserve"> </v>
      </c>
      <c r="J85" s="331" t="str">
        <f t="shared" si="8"/>
        <v/>
      </c>
      <c r="K85" s="256"/>
      <c r="L85" s="103"/>
      <c r="M85" s="103"/>
      <c r="N85" s="103"/>
      <c r="O85" s="103"/>
      <c r="P85" s="103"/>
      <c r="Q85" s="103"/>
      <c r="R85" s="103"/>
      <c r="S85" s="103"/>
      <c r="T85" s="103"/>
      <c r="U85" s="103"/>
      <c r="V85" s="103"/>
    </row>
    <row r="86" spans="1:22" ht="14" x14ac:dyDescent="0.3">
      <c r="A86" s="256"/>
      <c r="B86" s="340" t="s">
        <v>181</v>
      </c>
      <c r="C86" s="130"/>
      <c r="D86" s="341" t="str">
        <f t="shared" si="5"/>
        <v xml:space="preserve"> </v>
      </c>
      <c r="E86" s="130"/>
      <c r="F86" s="630"/>
      <c r="G86" s="630"/>
      <c r="H86" s="342" t="str">
        <f t="shared" si="6"/>
        <v xml:space="preserve"> </v>
      </c>
      <c r="I86" s="342" t="str">
        <f t="shared" si="7"/>
        <v xml:space="preserve"> </v>
      </c>
      <c r="J86" s="331" t="str">
        <f t="shared" si="8"/>
        <v/>
      </c>
      <c r="K86" s="256"/>
      <c r="L86" s="103"/>
      <c r="M86" s="103"/>
      <c r="N86" s="103"/>
      <c r="O86" s="103"/>
      <c r="P86" s="103"/>
      <c r="Q86" s="103"/>
      <c r="R86" s="103"/>
      <c r="S86" s="103"/>
      <c r="T86" s="103"/>
      <c r="U86" s="103"/>
      <c r="V86" s="103"/>
    </row>
    <row r="87" spans="1:22" ht="14" x14ac:dyDescent="0.3">
      <c r="A87" s="256"/>
      <c r="B87" s="340" t="s">
        <v>144</v>
      </c>
      <c r="C87" s="130"/>
      <c r="D87" s="341" t="str">
        <f t="shared" si="5"/>
        <v xml:space="preserve"> </v>
      </c>
      <c r="E87" s="130"/>
      <c r="F87" s="630"/>
      <c r="G87" s="630"/>
      <c r="H87" s="342" t="str">
        <f t="shared" si="6"/>
        <v xml:space="preserve"> </v>
      </c>
      <c r="I87" s="342" t="str">
        <f t="shared" si="7"/>
        <v xml:space="preserve"> </v>
      </c>
      <c r="J87" s="331" t="str">
        <f t="shared" si="8"/>
        <v/>
      </c>
      <c r="K87" s="256"/>
      <c r="L87" s="103"/>
      <c r="M87" s="103"/>
      <c r="N87" s="103"/>
      <c r="O87" s="103"/>
      <c r="P87" s="103"/>
      <c r="Q87" s="103"/>
      <c r="R87" s="103"/>
      <c r="S87" s="103"/>
      <c r="T87" s="103"/>
      <c r="U87" s="103"/>
      <c r="V87" s="103"/>
    </row>
    <row r="88" spans="1:22" ht="14" x14ac:dyDescent="0.3">
      <c r="A88" s="256"/>
      <c r="B88" s="340" t="s">
        <v>182</v>
      </c>
      <c r="C88" s="130"/>
      <c r="D88" s="341" t="str">
        <f t="shared" si="5"/>
        <v xml:space="preserve"> </v>
      </c>
      <c r="E88" s="130"/>
      <c r="F88" s="630"/>
      <c r="G88" s="630"/>
      <c r="H88" s="342" t="str">
        <f t="shared" si="6"/>
        <v xml:space="preserve"> </v>
      </c>
      <c r="I88" s="342" t="str">
        <f t="shared" si="7"/>
        <v xml:space="preserve"> </v>
      </c>
      <c r="J88" s="331" t="str">
        <f t="shared" si="8"/>
        <v/>
      </c>
      <c r="K88" s="256"/>
      <c r="L88" s="103"/>
      <c r="M88" s="103"/>
      <c r="N88" s="103"/>
      <c r="O88" s="103"/>
      <c r="P88" s="103"/>
      <c r="Q88" s="103"/>
      <c r="R88" s="103"/>
      <c r="S88" s="103"/>
      <c r="T88" s="103"/>
      <c r="U88" s="103"/>
      <c r="V88" s="103"/>
    </row>
    <row r="89" spans="1:22" ht="14" x14ac:dyDescent="0.3">
      <c r="A89" s="256"/>
      <c r="B89" s="340" t="s">
        <v>183</v>
      </c>
      <c r="C89" s="130"/>
      <c r="D89" s="341" t="str">
        <f t="shared" si="5"/>
        <v xml:space="preserve"> </v>
      </c>
      <c r="E89" s="130"/>
      <c r="F89" s="630"/>
      <c r="G89" s="630"/>
      <c r="H89" s="342" t="str">
        <f t="shared" si="6"/>
        <v xml:space="preserve"> </v>
      </c>
      <c r="I89" s="342" t="str">
        <f t="shared" si="7"/>
        <v xml:space="preserve"> </v>
      </c>
      <c r="J89" s="331" t="str">
        <f t="shared" si="8"/>
        <v/>
      </c>
      <c r="K89" s="256"/>
      <c r="L89" s="103"/>
      <c r="M89" s="103"/>
      <c r="N89" s="103"/>
      <c r="O89" s="103"/>
      <c r="P89" s="103"/>
      <c r="Q89" s="103"/>
      <c r="R89" s="103"/>
      <c r="S89" s="103"/>
      <c r="T89" s="103"/>
      <c r="U89" s="103"/>
      <c r="V89" s="103"/>
    </row>
    <row r="90" spans="1:22" ht="14" x14ac:dyDescent="0.3">
      <c r="A90" s="256"/>
      <c r="B90" s="340" t="s">
        <v>184</v>
      </c>
      <c r="C90" s="130"/>
      <c r="D90" s="341" t="str">
        <f t="shared" si="5"/>
        <v xml:space="preserve"> </v>
      </c>
      <c r="E90" s="130"/>
      <c r="F90" s="630"/>
      <c r="G90" s="630"/>
      <c r="H90" s="342" t="str">
        <f t="shared" si="6"/>
        <v xml:space="preserve"> </v>
      </c>
      <c r="I90" s="342" t="str">
        <f t="shared" si="7"/>
        <v xml:space="preserve"> </v>
      </c>
      <c r="J90" s="331" t="str">
        <f t="shared" si="8"/>
        <v/>
      </c>
      <c r="K90" s="256"/>
      <c r="L90" s="103"/>
      <c r="M90" s="103"/>
      <c r="N90" s="103"/>
      <c r="O90" s="103"/>
      <c r="P90" s="103"/>
      <c r="Q90" s="103"/>
      <c r="R90" s="103"/>
      <c r="S90" s="103"/>
      <c r="T90" s="103"/>
      <c r="U90" s="103"/>
      <c r="V90" s="103"/>
    </row>
    <row r="91" spans="1:22" s="119" customFormat="1" ht="14" x14ac:dyDescent="0.3">
      <c r="A91" s="299"/>
      <c r="B91" s="340" t="s">
        <v>185</v>
      </c>
      <c r="C91" s="130"/>
      <c r="D91" s="341" t="str">
        <f t="shared" si="5"/>
        <v xml:space="preserve"> </v>
      </c>
      <c r="E91" s="130"/>
      <c r="F91" s="630"/>
      <c r="G91" s="630"/>
      <c r="H91" s="342" t="str">
        <f t="shared" si="6"/>
        <v xml:space="preserve"> </v>
      </c>
      <c r="I91" s="342" t="str">
        <f t="shared" si="7"/>
        <v xml:space="preserve"> </v>
      </c>
      <c r="J91" s="331" t="str">
        <f t="shared" si="8"/>
        <v/>
      </c>
      <c r="K91" s="299"/>
      <c r="L91" s="118"/>
      <c r="M91" s="118"/>
      <c r="N91" s="118"/>
      <c r="O91" s="118"/>
      <c r="P91" s="118"/>
      <c r="Q91" s="118"/>
      <c r="R91" s="118"/>
      <c r="S91" s="118"/>
      <c r="T91" s="118"/>
      <c r="U91" s="118"/>
      <c r="V91" s="118"/>
    </row>
    <row r="92" spans="1:22" s="119" customFormat="1" ht="14.5" thickBot="1" x14ac:dyDescent="0.35">
      <c r="A92" s="299"/>
      <c r="B92" s="340" t="s">
        <v>186</v>
      </c>
      <c r="C92" s="130"/>
      <c r="D92" s="341" t="str">
        <f t="shared" si="5"/>
        <v xml:space="preserve"> </v>
      </c>
      <c r="E92" s="130"/>
      <c r="F92" s="630"/>
      <c r="G92" s="630"/>
      <c r="H92" s="342" t="str">
        <f t="shared" si="6"/>
        <v xml:space="preserve"> </v>
      </c>
      <c r="I92" s="342" t="str">
        <f t="shared" si="7"/>
        <v xml:space="preserve"> </v>
      </c>
      <c r="J92" s="331" t="str">
        <f t="shared" si="8"/>
        <v/>
      </c>
      <c r="K92" s="299"/>
      <c r="L92" s="118"/>
      <c r="M92" s="118"/>
      <c r="N92" s="118"/>
      <c r="O92" s="118"/>
      <c r="P92" s="118"/>
      <c r="Q92" s="118"/>
      <c r="R92" s="118"/>
      <c r="S92" s="118"/>
      <c r="T92" s="118"/>
      <c r="U92" s="118"/>
      <c r="V92" s="118"/>
    </row>
    <row r="93" spans="1:22" ht="16.5" customHeight="1" thickBot="1" x14ac:dyDescent="0.35">
      <c r="A93" s="256"/>
      <c r="B93" s="305"/>
      <c r="C93" s="305"/>
      <c r="D93" s="305"/>
      <c r="E93" s="305"/>
      <c r="F93" s="343"/>
      <c r="G93" s="343"/>
      <c r="H93" s="343"/>
      <c r="I93" s="344" t="s">
        <v>204</v>
      </c>
      <c r="J93" s="345">
        <f>SUM(J83:J92)</f>
        <v>0</v>
      </c>
      <c r="K93" s="256"/>
      <c r="L93" s="103"/>
      <c r="M93" s="103"/>
      <c r="N93" s="103"/>
      <c r="O93" s="103"/>
      <c r="P93" s="103"/>
      <c r="Q93" s="103"/>
      <c r="R93" s="103"/>
      <c r="S93" s="103"/>
      <c r="T93" s="103"/>
      <c r="U93" s="103"/>
      <c r="V93" s="103"/>
    </row>
    <row r="94" spans="1:22" ht="24.75" customHeight="1" x14ac:dyDescent="0.3">
      <c r="A94" s="256"/>
      <c r="B94" s="645" t="s">
        <v>205</v>
      </c>
      <c r="C94" s="645"/>
      <c r="D94" s="646"/>
      <c r="E94" s="346"/>
      <c r="F94" s="346"/>
      <c r="G94" s="346"/>
      <c r="H94" s="346"/>
      <c r="I94" s="305"/>
      <c r="J94" s="305"/>
      <c r="K94" s="256"/>
      <c r="L94" s="103"/>
      <c r="M94" s="103"/>
      <c r="N94" s="103"/>
      <c r="O94" s="103"/>
      <c r="P94" s="103"/>
      <c r="Q94" s="103"/>
      <c r="R94" s="103"/>
      <c r="S94" s="103"/>
      <c r="T94" s="103"/>
      <c r="U94" s="103"/>
      <c r="V94" s="103"/>
    </row>
    <row r="95" spans="1:22" ht="56" x14ac:dyDescent="0.3">
      <c r="A95" s="256"/>
      <c r="B95" s="329" t="s">
        <v>196</v>
      </c>
      <c r="C95" s="329" t="s">
        <v>197</v>
      </c>
      <c r="D95" s="632" t="s">
        <v>188</v>
      </c>
      <c r="E95" s="633"/>
      <c r="F95" s="647" t="s">
        <v>206</v>
      </c>
      <c r="G95" s="648"/>
      <c r="H95" s="649"/>
      <c r="I95" s="334" t="s">
        <v>207</v>
      </c>
      <c r="J95" s="329" t="s">
        <v>208</v>
      </c>
      <c r="K95" s="256"/>
      <c r="L95" s="103"/>
      <c r="M95" s="103"/>
      <c r="N95" s="103"/>
      <c r="O95" s="103"/>
      <c r="P95" s="103"/>
      <c r="Q95" s="103"/>
      <c r="R95" s="103"/>
      <c r="S95" s="103"/>
      <c r="T95" s="103"/>
      <c r="U95" s="103"/>
      <c r="V95" s="103"/>
    </row>
    <row r="96" spans="1:22" ht="14" x14ac:dyDescent="0.3">
      <c r="A96" s="256"/>
      <c r="B96" s="340" t="s">
        <v>31</v>
      </c>
      <c r="C96" s="130"/>
      <c r="D96" s="640"/>
      <c r="E96" s="641"/>
      <c r="F96" s="642"/>
      <c r="G96" s="643"/>
      <c r="H96" s="644"/>
      <c r="I96" s="131"/>
      <c r="J96" s="348" t="str">
        <f t="shared" ref="J96:J110" si="9">IF(F96&gt;0, I96*F96,"")</f>
        <v/>
      </c>
      <c r="K96" s="256"/>
      <c r="L96" s="103"/>
      <c r="M96" s="103"/>
      <c r="N96" s="103"/>
      <c r="O96" s="103"/>
      <c r="P96" s="103"/>
      <c r="Q96" s="103"/>
      <c r="R96" s="103"/>
      <c r="S96" s="103"/>
      <c r="T96" s="103"/>
      <c r="U96" s="103"/>
      <c r="V96" s="103"/>
    </row>
    <row r="97" spans="1:11" ht="14" x14ac:dyDescent="0.3">
      <c r="A97" s="256"/>
      <c r="B97" s="347" t="s">
        <v>33</v>
      </c>
      <c r="C97" s="130"/>
      <c r="D97" s="640"/>
      <c r="E97" s="641"/>
      <c r="F97" s="642"/>
      <c r="G97" s="643"/>
      <c r="H97" s="644"/>
      <c r="I97" s="131"/>
      <c r="J97" s="348" t="str">
        <f t="shared" si="9"/>
        <v/>
      </c>
      <c r="K97" s="256"/>
    </row>
    <row r="98" spans="1:11" ht="14" x14ac:dyDescent="0.3">
      <c r="A98" s="256"/>
      <c r="B98" s="347" t="s">
        <v>34</v>
      </c>
      <c r="C98" s="130"/>
      <c r="D98" s="640"/>
      <c r="E98" s="641"/>
      <c r="F98" s="642"/>
      <c r="G98" s="643"/>
      <c r="H98" s="644"/>
      <c r="I98" s="131"/>
      <c r="J98" s="348" t="str">
        <f t="shared" si="9"/>
        <v/>
      </c>
      <c r="K98" s="256"/>
    </row>
    <row r="99" spans="1:11" ht="14" x14ac:dyDescent="0.3">
      <c r="A99" s="256"/>
      <c r="B99" s="347" t="s">
        <v>181</v>
      </c>
      <c r="C99" s="130"/>
      <c r="D99" s="640"/>
      <c r="E99" s="641"/>
      <c r="F99" s="642"/>
      <c r="G99" s="643"/>
      <c r="H99" s="644"/>
      <c r="I99" s="131"/>
      <c r="J99" s="348" t="str">
        <f t="shared" si="9"/>
        <v/>
      </c>
      <c r="K99" s="256"/>
    </row>
    <row r="100" spans="1:11" ht="14" x14ac:dyDescent="0.3">
      <c r="A100" s="256"/>
      <c r="B100" s="347" t="s">
        <v>144</v>
      </c>
      <c r="C100" s="130"/>
      <c r="D100" s="640"/>
      <c r="E100" s="641"/>
      <c r="F100" s="642"/>
      <c r="G100" s="643"/>
      <c r="H100" s="644"/>
      <c r="I100" s="131"/>
      <c r="J100" s="348" t="str">
        <f t="shared" si="9"/>
        <v/>
      </c>
      <c r="K100" s="256"/>
    </row>
    <row r="101" spans="1:11" ht="14" x14ac:dyDescent="0.3">
      <c r="A101" s="256"/>
      <c r="B101" s="347" t="s">
        <v>182</v>
      </c>
      <c r="C101" s="130"/>
      <c r="D101" s="640"/>
      <c r="E101" s="641"/>
      <c r="F101" s="642"/>
      <c r="G101" s="643"/>
      <c r="H101" s="644"/>
      <c r="I101" s="131"/>
      <c r="J101" s="348" t="str">
        <f t="shared" si="9"/>
        <v/>
      </c>
      <c r="K101" s="256"/>
    </row>
    <row r="102" spans="1:11" ht="14" x14ac:dyDescent="0.3">
      <c r="A102" s="256"/>
      <c r="B102" s="347" t="s">
        <v>183</v>
      </c>
      <c r="C102" s="130"/>
      <c r="D102" s="640"/>
      <c r="E102" s="641"/>
      <c r="F102" s="642"/>
      <c r="G102" s="643"/>
      <c r="H102" s="644"/>
      <c r="I102" s="131"/>
      <c r="J102" s="348" t="str">
        <f t="shared" si="9"/>
        <v/>
      </c>
      <c r="K102" s="256"/>
    </row>
    <row r="103" spans="1:11" ht="14" x14ac:dyDescent="0.3">
      <c r="A103" s="256"/>
      <c r="B103" s="347" t="s">
        <v>184</v>
      </c>
      <c r="C103" s="130"/>
      <c r="D103" s="640"/>
      <c r="E103" s="641"/>
      <c r="F103" s="642"/>
      <c r="G103" s="643"/>
      <c r="H103" s="644"/>
      <c r="I103" s="131"/>
      <c r="J103" s="348" t="str">
        <f t="shared" si="9"/>
        <v/>
      </c>
      <c r="K103" s="256"/>
    </row>
    <row r="104" spans="1:11" ht="14" x14ac:dyDescent="0.3">
      <c r="A104" s="256"/>
      <c r="B104" s="347" t="s">
        <v>185</v>
      </c>
      <c r="C104" s="130"/>
      <c r="D104" s="640"/>
      <c r="E104" s="641"/>
      <c r="F104" s="642"/>
      <c r="G104" s="643"/>
      <c r="H104" s="644"/>
      <c r="I104" s="131"/>
      <c r="J104" s="348" t="str">
        <f t="shared" si="9"/>
        <v/>
      </c>
      <c r="K104" s="256"/>
    </row>
    <row r="105" spans="1:11" ht="14" x14ac:dyDescent="0.3">
      <c r="A105" s="256"/>
      <c r="B105" s="347" t="s">
        <v>186</v>
      </c>
      <c r="C105" s="130"/>
      <c r="D105" s="640"/>
      <c r="E105" s="641"/>
      <c r="F105" s="642"/>
      <c r="G105" s="643"/>
      <c r="H105" s="644"/>
      <c r="I105" s="131"/>
      <c r="J105" s="348" t="str">
        <f t="shared" si="9"/>
        <v/>
      </c>
      <c r="K105" s="256"/>
    </row>
    <row r="106" spans="1:11" ht="14" x14ac:dyDescent="0.3">
      <c r="A106" s="256"/>
      <c r="B106" s="347" t="s">
        <v>209</v>
      </c>
      <c r="C106" s="130"/>
      <c r="D106" s="640"/>
      <c r="E106" s="641"/>
      <c r="F106" s="642"/>
      <c r="G106" s="643"/>
      <c r="H106" s="644"/>
      <c r="I106" s="131"/>
      <c r="J106" s="348" t="str">
        <f t="shared" si="9"/>
        <v/>
      </c>
      <c r="K106" s="256"/>
    </row>
    <row r="107" spans="1:11" ht="14" x14ac:dyDescent="0.3">
      <c r="A107" s="256"/>
      <c r="B107" s="347" t="s">
        <v>210</v>
      </c>
      <c r="C107" s="130"/>
      <c r="D107" s="640"/>
      <c r="E107" s="641"/>
      <c r="F107" s="642"/>
      <c r="G107" s="643"/>
      <c r="H107" s="644"/>
      <c r="I107" s="131"/>
      <c r="J107" s="348" t="str">
        <f t="shared" si="9"/>
        <v/>
      </c>
      <c r="K107" s="256"/>
    </row>
    <row r="108" spans="1:11" ht="14" x14ac:dyDescent="0.3">
      <c r="A108" s="256"/>
      <c r="B108" s="347" t="s">
        <v>211</v>
      </c>
      <c r="C108" s="130"/>
      <c r="D108" s="640"/>
      <c r="E108" s="641"/>
      <c r="F108" s="642"/>
      <c r="G108" s="643"/>
      <c r="H108" s="644"/>
      <c r="I108" s="131"/>
      <c r="J108" s="348" t="str">
        <f t="shared" si="9"/>
        <v/>
      </c>
      <c r="K108" s="256"/>
    </row>
    <row r="109" spans="1:11" ht="14" x14ac:dyDescent="0.3">
      <c r="A109" s="256"/>
      <c r="B109" s="347" t="s">
        <v>212</v>
      </c>
      <c r="C109" s="130"/>
      <c r="D109" s="640"/>
      <c r="E109" s="641"/>
      <c r="F109" s="642"/>
      <c r="G109" s="643"/>
      <c r="H109" s="644"/>
      <c r="I109" s="131"/>
      <c r="J109" s="348" t="str">
        <f t="shared" si="9"/>
        <v/>
      </c>
      <c r="K109" s="256"/>
    </row>
    <row r="110" spans="1:11" ht="14.5" thickBot="1" x14ac:dyDescent="0.35">
      <c r="A110" s="256"/>
      <c r="B110" s="347" t="s">
        <v>213</v>
      </c>
      <c r="C110" s="130"/>
      <c r="D110" s="640"/>
      <c r="E110" s="641"/>
      <c r="F110" s="642"/>
      <c r="G110" s="643"/>
      <c r="H110" s="644"/>
      <c r="I110" s="131"/>
      <c r="J110" s="348" t="str">
        <f t="shared" si="9"/>
        <v/>
      </c>
      <c r="K110" s="256"/>
    </row>
    <row r="111" spans="1:11" ht="14.5" thickBot="1" x14ac:dyDescent="0.35">
      <c r="A111" s="256"/>
      <c r="B111" s="305"/>
      <c r="C111" s="305"/>
      <c r="D111" s="305"/>
      <c r="E111" s="305"/>
      <c r="F111" s="305"/>
      <c r="G111" s="305"/>
      <c r="H111" s="351"/>
      <c r="I111" s="344" t="s">
        <v>214</v>
      </c>
      <c r="J111" s="345">
        <f>SUM(J96:J110)</f>
        <v>0</v>
      </c>
      <c r="K111" s="256"/>
    </row>
    <row r="112" spans="1:11" ht="11.25" customHeight="1" thickBot="1" x14ac:dyDescent="0.35">
      <c r="A112" s="256"/>
      <c r="B112" s="305"/>
      <c r="C112" s="305"/>
      <c r="D112" s="305"/>
      <c r="E112" s="305"/>
      <c r="F112" s="305"/>
      <c r="G112" s="305"/>
      <c r="H112" s="352"/>
      <c r="I112" s="353"/>
      <c r="J112" s="349"/>
      <c r="K112" s="256"/>
    </row>
    <row r="113" spans="1:22" s="132" customFormat="1" ht="21" customHeight="1" thickBot="1" x14ac:dyDescent="0.4">
      <c r="A113" s="266"/>
      <c r="B113" s="266"/>
      <c r="C113" s="266"/>
      <c r="D113" s="266"/>
      <c r="E113" s="650" t="s">
        <v>236</v>
      </c>
      <c r="F113" s="650"/>
      <c r="G113" s="650"/>
      <c r="H113" s="650"/>
      <c r="I113" s="651"/>
      <c r="J113" s="350">
        <f>ROUND(J111+J93,2)</f>
        <v>0</v>
      </c>
      <c r="K113" s="266"/>
      <c r="L113" s="113"/>
      <c r="M113" s="113"/>
      <c r="N113" s="113"/>
      <c r="O113" s="113"/>
      <c r="P113" s="113"/>
      <c r="Q113" s="113"/>
      <c r="R113" s="113"/>
      <c r="S113" s="113"/>
      <c r="T113" s="113"/>
      <c r="U113" s="113"/>
      <c r="V113" s="113"/>
    </row>
    <row r="114" spans="1:22" s="132" customFormat="1" ht="12.75" customHeight="1" x14ac:dyDescent="0.35">
      <c r="A114" s="266"/>
      <c r="B114" s="266"/>
      <c r="C114" s="266"/>
      <c r="D114" s="266"/>
      <c r="E114" s="354"/>
      <c r="F114" s="354"/>
      <c r="G114" s="354"/>
      <c r="H114" s="354"/>
      <c r="I114" s="355"/>
      <c r="J114" s="356"/>
      <c r="K114" s="266"/>
      <c r="L114" s="113"/>
      <c r="M114" s="113"/>
      <c r="N114" s="113"/>
      <c r="O114" s="113"/>
      <c r="P114" s="113"/>
      <c r="Q114" s="113"/>
      <c r="R114" s="113"/>
      <c r="S114" s="113"/>
      <c r="T114" s="113"/>
      <c r="U114" s="113"/>
      <c r="V114" s="113"/>
    </row>
    <row r="115" spans="1:22" ht="33" customHeight="1" x14ac:dyDescent="0.3">
      <c r="A115" s="256"/>
      <c r="B115" s="289"/>
      <c r="C115" s="652" t="s">
        <v>218</v>
      </c>
      <c r="D115" s="652"/>
      <c r="E115" s="652"/>
      <c r="F115" s="652"/>
      <c r="G115" s="391"/>
      <c r="H115" s="391"/>
      <c r="I115" s="290"/>
      <c r="J115" s="290"/>
      <c r="K115" s="256"/>
      <c r="L115" s="103"/>
      <c r="M115" s="103"/>
      <c r="N115" s="103"/>
      <c r="O115" s="103"/>
      <c r="P115" s="103"/>
      <c r="Q115" s="103"/>
      <c r="R115" s="103"/>
      <c r="S115" s="103"/>
      <c r="T115" s="103"/>
      <c r="U115" s="103"/>
      <c r="V115" s="103"/>
    </row>
    <row r="116" spans="1:22" s="104" customFormat="1" ht="33" customHeight="1" x14ac:dyDescent="0.3">
      <c r="A116" s="256"/>
      <c r="B116" s="583" t="s">
        <v>172</v>
      </c>
      <c r="C116" s="391"/>
      <c r="D116" s="391"/>
      <c r="E116" s="391"/>
      <c r="F116" s="391"/>
      <c r="G116" s="133"/>
      <c r="H116" s="584" t="s">
        <v>215</v>
      </c>
      <c r="I116" s="616"/>
      <c r="J116" s="298"/>
      <c r="K116" s="256"/>
      <c r="L116" s="103"/>
      <c r="M116" s="103"/>
      <c r="N116" s="103"/>
      <c r="O116" s="103"/>
      <c r="P116" s="103"/>
      <c r="Q116" s="103"/>
      <c r="R116" s="103"/>
      <c r="S116" s="103"/>
      <c r="T116" s="103"/>
      <c r="U116" s="103"/>
      <c r="V116" s="103"/>
    </row>
    <row r="117" spans="1:22" s="104" customFormat="1" ht="17.25" customHeight="1" x14ac:dyDescent="0.3">
      <c r="A117" s="256"/>
      <c r="B117" s="298"/>
      <c r="C117" s="298"/>
      <c r="D117" s="298"/>
      <c r="E117" s="298"/>
      <c r="F117" s="298"/>
      <c r="G117" s="298"/>
      <c r="H117" s="298"/>
      <c r="I117" s="298"/>
      <c r="J117" s="298"/>
      <c r="K117" s="256"/>
      <c r="L117" s="103"/>
      <c r="M117" s="103"/>
      <c r="N117" s="103"/>
      <c r="O117" s="103"/>
      <c r="P117" s="103"/>
      <c r="Q117" s="103"/>
      <c r="R117" s="103"/>
      <c r="S117" s="103"/>
      <c r="T117" s="103"/>
      <c r="U117" s="103"/>
      <c r="V117" s="103"/>
    </row>
    <row r="118" spans="1:22" s="104" customFormat="1" ht="56.25" customHeight="1" x14ac:dyDescent="0.35">
      <c r="A118" s="256"/>
      <c r="B118" s="591" t="s">
        <v>216</v>
      </c>
      <c r="C118" s="598"/>
      <c r="D118" s="598"/>
      <c r="E118" s="598"/>
      <c r="F118" s="598"/>
      <c r="G118" s="598"/>
      <c r="H118" s="598"/>
      <c r="I118" s="598"/>
      <c r="J118" s="598"/>
      <c r="K118" s="256"/>
      <c r="L118" s="103"/>
      <c r="M118" s="103"/>
      <c r="N118" s="103"/>
      <c r="O118" s="103"/>
      <c r="P118" s="103"/>
      <c r="Q118" s="103"/>
      <c r="R118" s="103"/>
      <c r="S118" s="103"/>
      <c r="T118" s="103"/>
      <c r="U118" s="103"/>
      <c r="V118" s="103"/>
    </row>
    <row r="119" spans="1:22" s="119" customFormat="1" ht="51.75" customHeight="1" x14ac:dyDescent="0.3">
      <c r="A119" s="299"/>
      <c r="B119" s="300" t="s">
        <v>175</v>
      </c>
      <c r="C119" s="604" t="s">
        <v>176</v>
      </c>
      <c r="D119" s="604"/>
      <c r="E119" s="604" t="s">
        <v>224</v>
      </c>
      <c r="F119" s="604"/>
      <c r="G119" s="604"/>
      <c r="H119" s="605" t="s">
        <v>430</v>
      </c>
      <c r="I119" s="605"/>
      <c r="J119" s="301"/>
      <c r="K119" s="302"/>
      <c r="L119" s="118"/>
      <c r="M119" s="118"/>
      <c r="N119" s="118"/>
      <c r="O119" s="118"/>
      <c r="P119" s="118"/>
      <c r="Q119" s="118"/>
      <c r="R119" s="118"/>
      <c r="S119" s="118"/>
      <c r="T119" s="118"/>
      <c r="U119" s="118"/>
    </row>
    <row r="120" spans="1:22" s="119" customFormat="1" ht="48" customHeight="1" x14ac:dyDescent="0.3">
      <c r="A120" s="299"/>
      <c r="B120" s="569" t="s">
        <v>225</v>
      </c>
      <c r="C120" s="570"/>
      <c r="D120" s="570"/>
      <c r="E120" s="570"/>
      <c r="F120" s="570"/>
      <c r="G120" s="570"/>
      <c r="H120" s="570"/>
      <c r="I120" s="571"/>
      <c r="J120" s="301"/>
      <c r="K120" s="302"/>
      <c r="L120" s="118"/>
      <c r="M120" s="118"/>
      <c r="N120" s="118"/>
      <c r="O120" s="118"/>
      <c r="P120" s="118"/>
      <c r="Q120" s="118"/>
      <c r="R120" s="118"/>
      <c r="S120" s="118"/>
      <c r="T120" s="118"/>
      <c r="U120" s="118"/>
    </row>
    <row r="121" spans="1:22" s="119" customFormat="1" ht="29.25" customHeight="1" x14ac:dyDescent="0.3">
      <c r="A121" s="299"/>
      <c r="B121" s="303" t="s">
        <v>177</v>
      </c>
      <c r="C121" s="569" t="s">
        <v>178</v>
      </c>
      <c r="D121" s="572"/>
      <c r="E121" s="573">
        <v>0.75</v>
      </c>
      <c r="F121" s="573"/>
      <c r="G121" s="574"/>
      <c r="H121" s="575">
        <v>0.375</v>
      </c>
      <c r="I121" s="576"/>
      <c r="J121" s="301"/>
      <c r="K121" s="302"/>
      <c r="L121" s="118"/>
      <c r="M121" s="118"/>
      <c r="N121" s="118"/>
      <c r="O121" s="118"/>
      <c r="P121" s="118"/>
      <c r="Q121" s="118"/>
      <c r="R121" s="118"/>
      <c r="S121" s="118"/>
      <c r="T121" s="118"/>
      <c r="U121" s="118"/>
    </row>
    <row r="122" spans="1:22" s="119" customFormat="1" ht="29.25" customHeight="1" x14ac:dyDescent="0.3">
      <c r="A122" s="299"/>
      <c r="B122" s="569" t="s">
        <v>226</v>
      </c>
      <c r="C122" s="609"/>
      <c r="D122" s="609"/>
      <c r="E122" s="609"/>
      <c r="F122" s="609"/>
      <c r="G122" s="609"/>
      <c r="H122" s="609"/>
      <c r="I122" s="572"/>
      <c r="J122" s="301"/>
      <c r="K122" s="302"/>
      <c r="L122" s="118"/>
      <c r="M122" s="118"/>
      <c r="N122" s="118"/>
      <c r="O122" s="118"/>
      <c r="P122" s="118"/>
      <c r="Q122" s="118"/>
      <c r="R122" s="118"/>
      <c r="S122" s="118"/>
      <c r="T122" s="118"/>
      <c r="U122" s="118"/>
    </row>
    <row r="123" spans="1:22" s="119" customFormat="1" ht="29.25" customHeight="1" x14ac:dyDescent="0.3">
      <c r="A123" s="299"/>
      <c r="B123" s="303" t="s">
        <v>179</v>
      </c>
      <c r="C123" s="610" t="s">
        <v>178</v>
      </c>
      <c r="D123" s="610"/>
      <c r="E123" s="573">
        <v>0.5</v>
      </c>
      <c r="F123" s="573"/>
      <c r="G123" s="574"/>
      <c r="H123" s="575">
        <v>0.5</v>
      </c>
      <c r="I123" s="576"/>
      <c r="J123" s="301"/>
      <c r="K123" s="302"/>
      <c r="L123" s="118"/>
      <c r="M123" s="118"/>
      <c r="N123" s="118"/>
      <c r="O123" s="118"/>
      <c r="P123" s="118"/>
      <c r="Q123" s="118"/>
      <c r="R123" s="118"/>
      <c r="S123" s="118"/>
      <c r="T123" s="118"/>
      <c r="U123" s="118"/>
    </row>
    <row r="124" spans="1:22" s="119" customFormat="1" ht="21" customHeight="1" x14ac:dyDescent="0.3">
      <c r="A124" s="299"/>
      <c r="B124" s="606"/>
      <c r="C124" s="607"/>
      <c r="D124" s="607"/>
      <c r="E124" s="607"/>
      <c r="F124" s="607"/>
      <c r="G124" s="607"/>
      <c r="H124" s="607"/>
      <c r="I124" s="608"/>
      <c r="J124" s="301"/>
      <c r="K124" s="302"/>
      <c r="L124" s="599" t="s">
        <v>180</v>
      </c>
      <c r="M124" s="599"/>
      <c r="N124" s="599"/>
      <c r="O124" s="599"/>
      <c r="P124" s="599"/>
      <c r="Q124" s="599"/>
      <c r="R124" s="599"/>
      <c r="S124" s="599"/>
      <c r="T124" s="118"/>
      <c r="U124" s="118"/>
    </row>
    <row r="125" spans="1:22" s="119" customFormat="1" ht="29.25" customHeight="1" x14ac:dyDescent="0.3">
      <c r="A125" s="299"/>
      <c r="B125" s="304" t="s">
        <v>31</v>
      </c>
      <c r="C125" s="600"/>
      <c r="D125" s="600"/>
      <c r="E125" s="601"/>
      <c r="F125" s="601"/>
      <c r="G125" s="602"/>
      <c r="H125" s="603"/>
      <c r="I125" s="602"/>
      <c r="J125" s="301"/>
      <c r="K125" s="302"/>
      <c r="L125" s="120" t="str">
        <f t="shared" ref="L125:L134" si="10">IF(OR(E125&gt;100%,H125&gt;100%),"Sie haben einen Beschäftigungsumfang von mehr als 100% eingegeben. Bitte überprüfen Sie Ihre Angaben."," ")</f>
        <v xml:space="preserve"> </v>
      </c>
      <c r="M125" s="118"/>
      <c r="N125" s="118"/>
      <c r="O125" s="118"/>
      <c r="P125" s="118"/>
      <c r="Q125" s="118"/>
      <c r="R125" s="118"/>
      <c r="S125" s="118"/>
      <c r="T125" s="118"/>
      <c r="U125" s="118"/>
    </row>
    <row r="126" spans="1:22" s="119" customFormat="1" ht="29.25" customHeight="1" x14ac:dyDescent="0.3">
      <c r="A126" s="299"/>
      <c r="B126" s="304" t="s">
        <v>33</v>
      </c>
      <c r="C126" s="600"/>
      <c r="D126" s="600"/>
      <c r="E126" s="601"/>
      <c r="F126" s="601"/>
      <c r="G126" s="602"/>
      <c r="H126" s="603"/>
      <c r="I126" s="602"/>
      <c r="J126" s="301"/>
      <c r="K126" s="302"/>
      <c r="L126" s="120" t="str">
        <f t="shared" si="10"/>
        <v xml:space="preserve"> </v>
      </c>
      <c r="M126" s="118"/>
      <c r="N126" s="118"/>
      <c r="O126" s="118"/>
      <c r="P126" s="118"/>
      <c r="Q126" s="118"/>
      <c r="R126" s="118"/>
      <c r="S126" s="118"/>
      <c r="T126" s="118"/>
      <c r="U126" s="118"/>
    </row>
    <row r="127" spans="1:22" s="104" customFormat="1" ht="29.25" customHeight="1" x14ac:dyDescent="0.3">
      <c r="A127" s="256"/>
      <c r="B127" s="304" t="s">
        <v>34</v>
      </c>
      <c r="C127" s="600"/>
      <c r="D127" s="600"/>
      <c r="E127" s="601"/>
      <c r="F127" s="601"/>
      <c r="G127" s="602"/>
      <c r="H127" s="603"/>
      <c r="I127" s="602"/>
      <c r="J127" s="305"/>
      <c r="K127" s="258"/>
      <c r="L127" s="120" t="str">
        <f t="shared" si="10"/>
        <v xml:space="preserve"> </v>
      </c>
      <c r="M127" s="103"/>
      <c r="N127" s="103"/>
      <c r="O127" s="103"/>
      <c r="P127" s="103"/>
      <c r="Q127" s="103"/>
      <c r="R127" s="103"/>
      <c r="S127" s="103"/>
      <c r="T127" s="103"/>
      <c r="U127" s="103"/>
    </row>
    <row r="128" spans="1:22" s="104" customFormat="1" ht="29.25" customHeight="1" x14ac:dyDescent="0.3">
      <c r="A128" s="256"/>
      <c r="B128" s="304" t="s">
        <v>181</v>
      </c>
      <c r="C128" s="600"/>
      <c r="D128" s="600"/>
      <c r="E128" s="601"/>
      <c r="F128" s="601"/>
      <c r="G128" s="602"/>
      <c r="H128" s="603"/>
      <c r="I128" s="602"/>
      <c r="J128" s="305"/>
      <c r="K128" s="258"/>
      <c r="L128" s="120" t="str">
        <f t="shared" si="10"/>
        <v xml:space="preserve"> </v>
      </c>
      <c r="M128" s="103"/>
      <c r="N128" s="103"/>
      <c r="O128" s="103"/>
      <c r="P128" s="103"/>
      <c r="Q128" s="103"/>
      <c r="R128" s="103"/>
      <c r="S128" s="103"/>
      <c r="T128" s="103"/>
      <c r="U128" s="103"/>
    </row>
    <row r="129" spans="1:22" s="104" customFormat="1" ht="29.25" customHeight="1" x14ac:dyDescent="0.3">
      <c r="A129" s="256"/>
      <c r="B129" s="304" t="s">
        <v>144</v>
      </c>
      <c r="C129" s="600"/>
      <c r="D129" s="600"/>
      <c r="E129" s="601"/>
      <c r="F129" s="601"/>
      <c r="G129" s="602"/>
      <c r="H129" s="603"/>
      <c r="I129" s="602"/>
      <c r="J129" s="305"/>
      <c r="K129" s="258"/>
      <c r="L129" s="120" t="str">
        <f t="shared" si="10"/>
        <v xml:space="preserve"> </v>
      </c>
      <c r="M129" s="103"/>
      <c r="N129" s="103"/>
      <c r="O129" s="103"/>
      <c r="P129" s="103"/>
      <c r="Q129" s="103"/>
      <c r="R129" s="103"/>
      <c r="S129" s="103"/>
      <c r="T129" s="103"/>
      <c r="U129" s="103"/>
    </row>
    <row r="130" spans="1:22" s="104" customFormat="1" ht="29.25" customHeight="1" x14ac:dyDescent="0.3">
      <c r="A130" s="256"/>
      <c r="B130" s="304" t="s">
        <v>182</v>
      </c>
      <c r="C130" s="600"/>
      <c r="D130" s="600"/>
      <c r="E130" s="601"/>
      <c r="F130" s="601"/>
      <c r="G130" s="602"/>
      <c r="H130" s="603"/>
      <c r="I130" s="602"/>
      <c r="J130" s="305"/>
      <c r="K130" s="258"/>
      <c r="L130" s="120" t="str">
        <f t="shared" si="10"/>
        <v xml:space="preserve"> </v>
      </c>
      <c r="M130" s="103"/>
      <c r="N130" s="103"/>
      <c r="O130" s="103"/>
      <c r="P130" s="103"/>
      <c r="Q130" s="103"/>
      <c r="R130" s="103"/>
      <c r="S130" s="103"/>
      <c r="T130" s="103"/>
      <c r="U130" s="103"/>
    </row>
    <row r="131" spans="1:22" s="104" customFormat="1" ht="29.25" customHeight="1" x14ac:dyDescent="0.3">
      <c r="A131" s="256"/>
      <c r="B131" s="304" t="s">
        <v>183</v>
      </c>
      <c r="C131" s="600"/>
      <c r="D131" s="600"/>
      <c r="E131" s="601"/>
      <c r="F131" s="601"/>
      <c r="G131" s="602"/>
      <c r="H131" s="603"/>
      <c r="I131" s="602"/>
      <c r="J131" s="301"/>
      <c r="K131" s="258"/>
      <c r="L131" s="120" t="str">
        <f t="shared" si="10"/>
        <v xml:space="preserve"> </v>
      </c>
      <c r="M131" s="103"/>
      <c r="N131" s="103"/>
      <c r="O131" s="103"/>
      <c r="P131" s="103"/>
      <c r="Q131" s="103"/>
      <c r="R131" s="103"/>
      <c r="S131" s="103"/>
      <c r="T131" s="103"/>
      <c r="U131" s="103"/>
    </row>
    <row r="132" spans="1:22" s="104" customFormat="1" ht="29.25" customHeight="1" x14ac:dyDescent="0.3">
      <c r="A132" s="256"/>
      <c r="B132" s="304" t="s">
        <v>184</v>
      </c>
      <c r="C132" s="600"/>
      <c r="D132" s="600"/>
      <c r="E132" s="601"/>
      <c r="F132" s="601"/>
      <c r="G132" s="602"/>
      <c r="H132" s="603"/>
      <c r="I132" s="602"/>
      <c r="J132" s="305"/>
      <c r="K132" s="258"/>
      <c r="L132" s="120" t="str">
        <f t="shared" si="10"/>
        <v xml:space="preserve"> </v>
      </c>
      <c r="M132" s="103"/>
      <c r="N132" s="103"/>
      <c r="O132" s="103"/>
      <c r="P132" s="103"/>
      <c r="Q132" s="103"/>
      <c r="R132" s="103"/>
      <c r="S132" s="103"/>
      <c r="T132" s="103"/>
      <c r="U132" s="103"/>
    </row>
    <row r="133" spans="1:22" s="104" customFormat="1" ht="29.25" customHeight="1" x14ac:dyDescent="0.3">
      <c r="A133" s="256"/>
      <c r="B133" s="304" t="s">
        <v>185</v>
      </c>
      <c r="C133" s="600"/>
      <c r="D133" s="600"/>
      <c r="E133" s="601"/>
      <c r="F133" s="601"/>
      <c r="G133" s="602"/>
      <c r="H133" s="603"/>
      <c r="I133" s="602"/>
      <c r="J133" s="305"/>
      <c r="K133" s="258"/>
      <c r="L133" s="120" t="str">
        <f t="shared" si="10"/>
        <v xml:space="preserve"> </v>
      </c>
      <c r="M133" s="103"/>
      <c r="N133" s="103"/>
      <c r="O133" s="103"/>
      <c r="P133" s="103"/>
      <c r="Q133" s="103"/>
      <c r="R133" s="103"/>
      <c r="S133" s="103"/>
      <c r="T133" s="103"/>
      <c r="U133" s="103"/>
    </row>
    <row r="134" spans="1:22" s="104" customFormat="1" ht="29.25" customHeight="1" x14ac:dyDescent="0.3">
      <c r="A134" s="256"/>
      <c r="B134" s="304" t="s">
        <v>186</v>
      </c>
      <c r="C134" s="600"/>
      <c r="D134" s="600"/>
      <c r="E134" s="601"/>
      <c r="F134" s="601"/>
      <c r="G134" s="602"/>
      <c r="H134" s="603"/>
      <c r="I134" s="602"/>
      <c r="J134" s="305"/>
      <c r="K134" s="258"/>
      <c r="L134" s="120" t="str">
        <f t="shared" si="10"/>
        <v xml:space="preserve"> </v>
      </c>
      <c r="M134" s="103"/>
      <c r="N134" s="103"/>
      <c r="O134" s="103"/>
      <c r="P134" s="103"/>
      <c r="Q134" s="103"/>
      <c r="R134" s="103"/>
      <c r="S134" s="103"/>
      <c r="T134" s="103"/>
      <c r="U134" s="103"/>
    </row>
    <row r="135" spans="1:22" s="104" customFormat="1" ht="43.5" customHeight="1" x14ac:dyDescent="0.3">
      <c r="A135" s="256"/>
      <c r="B135" s="305"/>
      <c r="C135" s="305"/>
      <c r="D135" s="305"/>
      <c r="E135" s="305"/>
      <c r="F135" s="305"/>
      <c r="G135" s="305"/>
      <c r="H135" s="305"/>
      <c r="I135" s="305"/>
      <c r="J135" s="305"/>
      <c r="K135" s="258"/>
      <c r="L135" s="121"/>
      <c r="M135" s="103"/>
      <c r="N135" s="103"/>
      <c r="O135" s="103"/>
      <c r="P135" s="103"/>
      <c r="Q135" s="103"/>
      <c r="R135" s="103"/>
      <c r="S135" s="103"/>
      <c r="T135" s="103"/>
      <c r="U135" s="103"/>
    </row>
    <row r="136" spans="1:22" s="104" customFormat="1" ht="25.5" customHeight="1" x14ac:dyDescent="0.3">
      <c r="A136" s="256"/>
      <c r="B136" s="305"/>
      <c r="C136" s="305"/>
      <c r="D136" s="305"/>
      <c r="E136" s="305"/>
      <c r="F136" s="305"/>
      <c r="G136" s="305"/>
      <c r="H136" s="305"/>
      <c r="I136" s="305"/>
      <c r="J136" s="305"/>
      <c r="K136" s="258"/>
      <c r="L136" s="121"/>
      <c r="M136" s="103"/>
      <c r="N136" s="103"/>
      <c r="O136" s="103"/>
      <c r="P136" s="103"/>
      <c r="Q136" s="103"/>
      <c r="R136" s="103"/>
      <c r="S136" s="103"/>
      <c r="T136" s="103"/>
      <c r="U136" s="103"/>
    </row>
    <row r="137" spans="1:22" s="104" customFormat="1" ht="30.75" customHeight="1" x14ac:dyDescent="0.3">
      <c r="A137" s="256"/>
      <c r="B137" s="583" t="s">
        <v>187</v>
      </c>
      <c r="C137" s="391"/>
      <c r="D137" s="391"/>
      <c r="E137" s="391"/>
      <c r="F137" s="391"/>
      <c r="G137" s="306" t="str">
        <f>IF(G116="","",G116)</f>
        <v/>
      </c>
      <c r="H137" s="584" t="s">
        <v>215</v>
      </c>
      <c r="I137" s="616"/>
      <c r="J137" s="298"/>
      <c r="K137" s="256"/>
      <c r="L137" s="103"/>
      <c r="M137" s="103"/>
      <c r="N137" s="103"/>
      <c r="O137" s="103"/>
      <c r="P137" s="103"/>
      <c r="Q137" s="103"/>
      <c r="R137" s="103"/>
      <c r="S137" s="103"/>
      <c r="T137" s="103"/>
      <c r="U137" s="103"/>
      <c r="V137" s="103"/>
    </row>
    <row r="138" spans="1:22" s="104" customFormat="1" ht="20.25" customHeight="1" x14ac:dyDescent="0.3">
      <c r="A138" s="256"/>
      <c r="B138" s="298"/>
      <c r="C138" s="307"/>
      <c r="D138" s="307"/>
      <c r="E138" s="307"/>
      <c r="F138" s="307"/>
      <c r="G138" s="307"/>
      <c r="H138" s="307"/>
      <c r="I138" s="308"/>
      <c r="J138" s="298"/>
      <c r="K138" s="256"/>
      <c r="L138" s="103"/>
      <c r="M138" s="103"/>
      <c r="N138" s="103"/>
      <c r="O138" s="103"/>
      <c r="P138" s="103"/>
      <c r="Q138" s="103"/>
      <c r="R138" s="103"/>
      <c r="S138" s="103"/>
      <c r="T138" s="103"/>
      <c r="U138" s="103"/>
      <c r="V138" s="103"/>
    </row>
    <row r="139" spans="1:22" s="104" customFormat="1" ht="92.25" customHeight="1" x14ac:dyDescent="0.3">
      <c r="A139" s="256"/>
      <c r="B139" s="591" t="s">
        <v>237</v>
      </c>
      <c r="C139" s="391"/>
      <c r="D139" s="391"/>
      <c r="E139" s="391"/>
      <c r="F139" s="391"/>
      <c r="G139" s="391"/>
      <c r="H139" s="391"/>
      <c r="I139" s="391"/>
      <c r="J139" s="391"/>
      <c r="K139" s="256"/>
      <c r="L139" s="103"/>
      <c r="M139" s="103"/>
      <c r="N139" s="103"/>
      <c r="O139" s="103"/>
      <c r="P139" s="103"/>
      <c r="Q139" s="103"/>
      <c r="R139" s="103"/>
      <c r="S139" s="103"/>
      <c r="T139" s="103"/>
      <c r="U139" s="103"/>
      <c r="V139" s="103"/>
    </row>
    <row r="140" spans="1:22" s="104" customFormat="1" ht="18.75" customHeight="1" x14ac:dyDescent="0.35">
      <c r="A140" s="256"/>
      <c r="B140" s="617" t="str">
        <f>IF(OR(L125&lt;&gt;" ",L126&lt;&gt;" ",L127&lt;&gt;" ",L128&lt;&gt;" ",L129&lt;&gt;" ",L130&lt;&gt;" ",L131&lt;&gt;" ",L132&lt;&gt;" ",L133&lt;&gt;" ",L134&lt;&gt;" "),"Sie haben einen Beschäftigungsumfang von mehr als 100% eingegeben. Bitte überprüfen Sie Ihre Angaben."," ")</f>
        <v xml:space="preserve"> </v>
      </c>
      <c r="C140" s="617"/>
      <c r="D140" s="617"/>
      <c r="E140" s="617"/>
      <c r="F140" s="617"/>
      <c r="G140" s="617"/>
      <c r="H140" s="617"/>
      <c r="I140" s="617"/>
      <c r="J140" s="309"/>
      <c r="K140" s="258"/>
      <c r="L140" s="121"/>
      <c r="M140" s="103"/>
      <c r="N140" s="103"/>
      <c r="O140" s="103"/>
      <c r="P140" s="103"/>
      <c r="Q140" s="103"/>
      <c r="R140" s="103"/>
      <c r="S140" s="103"/>
      <c r="T140" s="103"/>
      <c r="U140" s="103"/>
    </row>
    <row r="141" spans="1:22" s="119" customFormat="1" ht="66.75" customHeight="1" x14ac:dyDescent="0.3">
      <c r="A141" s="299"/>
      <c r="B141" s="300" t="s">
        <v>175</v>
      </c>
      <c r="C141" s="310" t="s">
        <v>188</v>
      </c>
      <c r="D141" s="310" t="s">
        <v>228</v>
      </c>
      <c r="E141" s="618" t="s">
        <v>238</v>
      </c>
      <c r="F141" s="619"/>
      <c r="G141" s="620" t="s">
        <v>230</v>
      </c>
      <c r="H141" s="621"/>
      <c r="I141" s="311" t="s">
        <v>231</v>
      </c>
      <c r="J141" s="312" t="s">
        <v>189</v>
      </c>
      <c r="K141" s="302"/>
      <c r="L141" s="118"/>
      <c r="M141" s="118"/>
      <c r="N141" s="118"/>
      <c r="O141" s="118"/>
      <c r="P141" s="118"/>
      <c r="Q141" s="118"/>
      <c r="R141" s="118"/>
      <c r="S141" s="118"/>
      <c r="T141" s="118"/>
      <c r="U141" s="118"/>
    </row>
    <row r="142" spans="1:22" s="119" customFormat="1" ht="24" customHeight="1" x14ac:dyDescent="0.3">
      <c r="A142" s="299"/>
      <c r="B142" s="313" t="s">
        <v>190</v>
      </c>
      <c r="C142" s="314" t="str">
        <f>C121</f>
        <v>Name, Vorname</v>
      </c>
      <c r="D142" s="315">
        <f>IF(E121&gt;0,E121," ")</f>
        <v>0.75</v>
      </c>
      <c r="E142" s="611">
        <f>IF(H121&gt;0,H121," ")</f>
        <v>0.375</v>
      </c>
      <c r="F142" s="612"/>
      <c r="G142" s="613">
        <v>0</v>
      </c>
      <c r="H142" s="614"/>
      <c r="I142" s="316">
        <f>H121</f>
        <v>0.375</v>
      </c>
      <c r="J142" s="317">
        <f>IF(E142&gt;0,E142+G142+I142," ")</f>
        <v>0.75</v>
      </c>
      <c r="K142" s="302"/>
      <c r="L142" s="118"/>
      <c r="M142" s="118"/>
      <c r="N142" s="118"/>
      <c r="O142" s="118"/>
      <c r="P142" s="118"/>
      <c r="Q142" s="118"/>
      <c r="R142" s="118"/>
      <c r="S142" s="118"/>
      <c r="T142" s="118"/>
      <c r="U142" s="118"/>
    </row>
    <row r="143" spans="1:22" s="119" customFormat="1" ht="24" customHeight="1" x14ac:dyDescent="0.3">
      <c r="A143" s="299"/>
      <c r="B143" s="313" t="s">
        <v>179</v>
      </c>
      <c r="C143" s="314" t="str">
        <f>C123</f>
        <v>Name, Vorname</v>
      </c>
      <c r="D143" s="315">
        <f>IF(E123&gt;0,E123," ")</f>
        <v>0.5</v>
      </c>
      <c r="E143" s="611">
        <f>IF(H123&gt;0,H123," ")</f>
        <v>0.5</v>
      </c>
      <c r="F143" s="612"/>
      <c r="G143" s="613">
        <v>0</v>
      </c>
      <c r="H143" s="614"/>
      <c r="I143" s="316">
        <v>0</v>
      </c>
      <c r="J143" s="317">
        <f>IF(E143&gt;0,E143+G143+I143," ")</f>
        <v>0.5</v>
      </c>
      <c r="K143" s="302"/>
      <c r="L143" s="118"/>
      <c r="M143" s="118"/>
      <c r="N143" s="118"/>
      <c r="O143" s="118"/>
      <c r="P143" s="118"/>
      <c r="Q143" s="118"/>
      <c r="R143" s="118"/>
      <c r="S143" s="118"/>
      <c r="T143" s="118"/>
      <c r="U143" s="118"/>
    </row>
    <row r="144" spans="1:22" s="119" customFormat="1" ht="14.25" customHeight="1" x14ac:dyDescent="0.3">
      <c r="A144" s="299"/>
      <c r="B144" s="606"/>
      <c r="C144" s="607"/>
      <c r="D144" s="607"/>
      <c r="E144" s="607"/>
      <c r="F144" s="607"/>
      <c r="G144" s="607"/>
      <c r="H144" s="607"/>
      <c r="I144" s="608"/>
      <c r="J144" s="318"/>
      <c r="K144" s="302"/>
      <c r="L144" s="615"/>
      <c r="M144" s="615"/>
      <c r="N144" s="615"/>
      <c r="O144" s="615"/>
      <c r="P144" s="615"/>
      <c r="Q144" s="615"/>
      <c r="R144" s="615"/>
      <c r="S144" s="615"/>
      <c r="T144" s="118"/>
      <c r="U144" s="118"/>
    </row>
    <row r="145" spans="1:21" s="119" customFormat="1" ht="24" customHeight="1" x14ac:dyDescent="0.3">
      <c r="A145" s="299"/>
      <c r="B145" s="303" t="s">
        <v>31</v>
      </c>
      <c r="C145" s="319" t="str">
        <f t="shared" ref="C145:C154" si="11">IF(C125&gt;0,C125," ")</f>
        <v xml:space="preserve"> </v>
      </c>
      <c r="D145" s="320" t="str">
        <f t="shared" ref="D145:D154" si="12">IF(E125="","",E125)</f>
        <v/>
      </c>
      <c r="E145" s="611" t="str">
        <f t="shared" ref="E145:E154" si="13">IF(H125="","",H125)</f>
        <v/>
      </c>
      <c r="F145" s="612"/>
      <c r="G145" s="622"/>
      <c r="H145" s="623"/>
      <c r="I145" s="122"/>
      <c r="J145" s="317" t="str">
        <f t="shared" ref="J145:J154" si="14">IF(E145="","",E145+G145+I145)</f>
        <v/>
      </c>
      <c r="K145" s="302"/>
      <c r="L145" s="118"/>
      <c r="M145" s="123"/>
      <c r="N145" s="118"/>
      <c r="O145" s="118"/>
      <c r="P145" s="118"/>
      <c r="Q145" s="118"/>
      <c r="R145" s="118"/>
      <c r="S145" s="118"/>
      <c r="T145" s="118"/>
      <c r="U145" s="118"/>
    </row>
    <row r="146" spans="1:21" s="119" customFormat="1" ht="24" customHeight="1" x14ac:dyDescent="0.3">
      <c r="A146" s="299"/>
      <c r="B146" s="303" t="s">
        <v>33</v>
      </c>
      <c r="C146" s="319" t="str">
        <f t="shared" si="11"/>
        <v xml:space="preserve"> </v>
      </c>
      <c r="D146" s="320" t="str">
        <f t="shared" si="12"/>
        <v/>
      </c>
      <c r="E146" s="611" t="str">
        <f t="shared" si="13"/>
        <v/>
      </c>
      <c r="F146" s="612"/>
      <c r="G146" s="622"/>
      <c r="H146" s="623"/>
      <c r="I146" s="122"/>
      <c r="J146" s="317" t="str">
        <f t="shared" si="14"/>
        <v/>
      </c>
      <c r="K146" s="302"/>
      <c r="L146" s="118"/>
      <c r="M146" s="123"/>
      <c r="N146" s="118"/>
      <c r="O146" s="118"/>
      <c r="P146" s="118"/>
      <c r="Q146" s="118"/>
      <c r="R146" s="118"/>
      <c r="S146" s="118"/>
      <c r="T146" s="118"/>
      <c r="U146" s="118"/>
    </row>
    <row r="147" spans="1:21" s="119" customFormat="1" ht="24" customHeight="1" x14ac:dyDescent="0.3">
      <c r="A147" s="299"/>
      <c r="B147" s="303" t="s">
        <v>34</v>
      </c>
      <c r="C147" s="319" t="str">
        <f t="shared" si="11"/>
        <v xml:space="preserve"> </v>
      </c>
      <c r="D147" s="320" t="str">
        <f t="shared" si="12"/>
        <v/>
      </c>
      <c r="E147" s="611" t="str">
        <f t="shared" si="13"/>
        <v/>
      </c>
      <c r="F147" s="612"/>
      <c r="G147" s="622"/>
      <c r="H147" s="623"/>
      <c r="I147" s="122"/>
      <c r="J147" s="317" t="str">
        <f t="shared" si="14"/>
        <v/>
      </c>
      <c r="K147" s="302"/>
      <c r="L147" s="118"/>
      <c r="M147" s="123"/>
      <c r="N147" s="118"/>
      <c r="O147" s="118"/>
      <c r="P147" s="118"/>
      <c r="Q147" s="118"/>
      <c r="R147" s="118"/>
      <c r="S147" s="118"/>
      <c r="T147" s="118"/>
      <c r="U147" s="118"/>
    </row>
    <row r="148" spans="1:21" s="119" customFormat="1" ht="24" customHeight="1" x14ac:dyDescent="0.3">
      <c r="A148" s="299"/>
      <c r="B148" s="303" t="s">
        <v>181</v>
      </c>
      <c r="C148" s="319" t="str">
        <f t="shared" si="11"/>
        <v xml:space="preserve"> </v>
      </c>
      <c r="D148" s="320" t="str">
        <f t="shared" si="12"/>
        <v/>
      </c>
      <c r="E148" s="611" t="str">
        <f t="shared" si="13"/>
        <v/>
      </c>
      <c r="F148" s="612"/>
      <c r="G148" s="622"/>
      <c r="H148" s="623"/>
      <c r="I148" s="122"/>
      <c r="J148" s="317" t="str">
        <f t="shared" si="14"/>
        <v/>
      </c>
      <c r="K148" s="302"/>
      <c r="L148" s="118"/>
      <c r="M148" s="123"/>
      <c r="N148" s="118"/>
      <c r="O148" s="118"/>
      <c r="P148" s="118"/>
      <c r="Q148" s="118"/>
      <c r="R148" s="118"/>
      <c r="S148" s="118"/>
      <c r="T148" s="118"/>
      <c r="U148" s="118"/>
    </row>
    <row r="149" spans="1:21" s="119" customFormat="1" ht="24" customHeight="1" x14ac:dyDescent="0.3">
      <c r="A149" s="299"/>
      <c r="B149" s="303" t="s">
        <v>144</v>
      </c>
      <c r="C149" s="319" t="str">
        <f t="shared" si="11"/>
        <v xml:space="preserve"> </v>
      </c>
      <c r="D149" s="320" t="str">
        <f t="shared" si="12"/>
        <v/>
      </c>
      <c r="E149" s="611" t="str">
        <f t="shared" si="13"/>
        <v/>
      </c>
      <c r="F149" s="612"/>
      <c r="G149" s="622"/>
      <c r="H149" s="623"/>
      <c r="I149" s="122"/>
      <c r="J149" s="317" t="str">
        <f t="shared" si="14"/>
        <v/>
      </c>
      <c r="K149" s="302"/>
      <c r="L149" s="118"/>
      <c r="M149" s="123"/>
      <c r="N149" s="118"/>
      <c r="O149" s="118"/>
      <c r="P149" s="118"/>
      <c r="Q149" s="118"/>
      <c r="R149" s="118"/>
      <c r="S149" s="118"/>
      <c r="T149" s="118"/>
      <c r="U149" s="118"/>
    </row>
    <row r="150" spans="1:21" s="119" customFormat="1" ht="24" customHeight="1" x14ac:dyDescent="0.3">
      <c r="A150" s="299"/>
      <c r="B150" s="303" t="s">
        <v>182</v>
      </c>
      <c r="C150" s="319" t="str">
        <f t="shared" si="11"/>
        <v xml:space="preserve"> </v>
      </c>
      <c r="D150" s="320" t="str">
        <f t="shared" si="12"/>
        <v/>
      </c>
      <c r="E150" s="611" t="str">
        <f t="shared" si="13"/>
        <v/>
      </c>
      <c r="F150" s="612"/>
      <c r="G150" s="622"/>
      <c r="H150" s="623"/>
      <c r="I150" s="122"/>
      <c r="J150" s="317" t="str">
        <f t="shared" si="14"/>
        <v/>
      </c>
      <c r="K150" s="302"/>
      <c r="L150" s="118"/>
      <c r="M150" s="123"/>
      <c r="N150" s="118"/>
      <c r="O150" s="118"/>
      <c r="P150" s="118"/>
      <c r="Q150" s="118"/>
      <c r="R150" s="118"/>
      <c r="S150" s="118"/>
      <c r="T150" s="118"/>
      <c r="U150" s="118"/>
    </row>
    <row r="151" spans="1:21" s="119" customFormat="1" ht="24" customHeight="1" x14ac:dyDescent="0.3">
      <c r="A151" s="299"/>
      <c r="B151" s="303" t="s">
        <v>183</v>
      </c>
      <c r="C151" s="319" t="str">
        <f t="shared" si="11"/>
        <v xml:space="preserve"> </v>
      </c>
      <c r="D151" s="320" t="str">
        <f t="shared" si="12"/>
        <v/>
      </c>
      <c r="E151" s="611" t="str">
        <f t="shared" si="13"/>
        <v/>
      </c>
      <c r="F151" s="612"/>
      <c r="G151" s="622"/>
      <c r="H151" s="623"/>
      <c r="I151" s="122"/>
      <c r="J151" s="317" t="str">
        <f t="shared" si="14"/>
        <v/>
      </c>
      <c r="K151" s="302"/>
      <c r="L151" s="118"/>
      <c r="M151" s="123"/>
      <c r="N151" s="118"/>
      <c r="O151" s="118"/>
      <c r="P151" s="118"/>
      <c r="Q151" s="118"/>
      <c r="R151" s="118"/>
      <c r="S151" s="118"/>
      <c r="T151" s="118"/>
      <c r="U151" s="118"/>
    </row>
    <row r="152" spans="1:21" s="119" customFormat="1" ht="24" customHeight="1" x14ac:dyDescent="0.3">
      <c r="A152" s="299"/>
      <c r="B152" s="303" t="s">
        <v>184</v>
      </c>
      <c r="C152" s="319" t="str">
        <f t="shared" si="11"/>
        <v xml:space="preserve"> </v>
      </c>
      <c r="D152" s="320" t="str">
        <f t="shared" si="12"/>
        <v/>
      </c>
      <c r="E152" s="611" t="str">
        <f t="shared" si="13"/>
        <v/>
      </c>
      <c r="F152" s="612"/>
      <c r="G152" s="622"/>
      <c r="H152" s="623"/>
      <c r="I152" s="122"/>
      <c r="J152" s="317" t="str">
        <f t="shared" si="14"/>
        <v/>
      </c>
      <c r="K152" s="302"/>
      <c r="L152" s="118"/>
      <c r="M152" s="123"/>
      <c r="N152" s="118"/>
      <c r="O152" s="118"/>
      <c r="P152" s="118"/>
      <c r="Q152" s="118"/>
      <c r="R152" s="118"/>
      <c r="S152" s="118"/>
      <c r="T152" s="118"/>
      <c r="U152" s="118"/>
    </row>
    <row r="153" spans="1:21" s="119" customFormat="1" ht="24" customHeight="1" x14ac:dyDescent="0.3">
      <c r="A153" s="299"/>
      <c r="B153" s="303" t="s">
        <v>185</v>
      </c>
      <c r="C153" s="319" t="str">
        <f t="shared" si="11"/>
        <v xml:space="preserve"> </v>
      </c>
      <c r="D153" s="320" t="str">
        <f t="shared" si="12"/>
        <v/>
      </c>
      <c r="E153" s="611" t="str">
        <f t="shared" si="13"/>
        <v/>
      </c>
      <c r="F153" s="612"/>
      <c r="G153" s="622"/>
      <c r="H153" s="623"/>
      <c r="I153" s="122"/>
      <c r="J153" s="317" t="str">
        <f t="shared" si="14"/>
        <v/>
      </c>
      <c r="K153" s="302"/>
      <c r="L153" s="118"/>
      <c r="M153" s="123"/>
      <c r="N153" s="118"/>
      <c r="O153" s="118"/>
      <c r="P153" s="118"/>
      <c r="Q153" s="118"/>
      <c r="R153" s="118"/>
      <c r="S153" s="118"/>
      <c r="T153" s="118"/>
      <c r="U153" s="118"/>
    </row>
    <row r="154" spans="1:21" s="119" customFormat="1" ht="24" customHeight="1" x14ac:dyDescent="0.3">
      <c r="A154" s="299"/>
      <c r="B154" s="303" t="s">
        <v>186</v>
      </c>
      <c r="C154" s="319" t="str">
        <f t="shared" si="11"/>
        <v xml:space="preserve"> </v>
      </c>
      <c r="D154" s="320" t="str">
        <f t="shared" si="12"/>
        <v/>
      </c>
      <c r="E154" s="611" t="str">
        <f t="shared" si="13"/>
        <v/>
      </c>
      <c r="F154" s="612"/>
      <c r="G154" s="622"/>
      <c r="H154" s="623"/>
      <c r="I154" s="122"/>
      <c r="J154" s="317" t="str">
        <f t="shared" si="14"/>
        <v/>
      </c>
      <c r="K154" s="302"/>
      <c r="L154" s="118"/>
      <c r="M154" s="123"/>
      <c r="N154" s="118"/>
      <c r="O154" s="118"/>
      <c r="P154" s="118"/>
      <c r="Q154" s="118"/>
      <c r="R154" s="118"/>
      <c r="S154" s="118"/>
      <c r="T154" s="118"/>
      <c r="U154" s="118"/>
    </row>
    <row r="155" spans="1:21" s="119" customFormat="1" ht="17.25" customHeight="1" x14ac:dyDescent="0.35">
      <c r="A155" s="299"/>
      <c r="B155" s="321"/>
      <c r="C155" s="322"/>
      <c r="D155" s="323"/>
      <c r="E155" s="324"/>
      <c r="F155" s="324"/>
      <c r="G155" s="324"/>
      <c r="H155" s="324"/>
      <c r="I155" s="324"/>
      <c r="J155" s="325"/>
      <c r="K155" s="259"/>
      <c r="L155" s="124"/>
      <c r="M155" s="125" t="s">
        <v>191</v>
      </c>
      <c r="N155" s="118"/>
      <c r="O155" s="118"/>
      <c r="P155" s="118"/>
      <c r="Q155" s="118"/>
      <c r="R155" s="118"/>
      <c r="S155" s="118"/>
      <c r="T155" s="118"/>
      <c r="U155" s="118"/>
    </row>
    <row r="156" spans="1:21" s="119" customFormat="1" ht="19.5" customHeight="1" x14ac:dyDescent="0.3">
      <c r="A156" s="299"/>
      <c r="B156" s="624" t="str">
        <f>IF(D145=J145,"", "Der Gesamtbeschäftigungsumfang weicht vom Beschäftigungsumfang insgesamt beim Träger ab. Bitte überprüfen Sie Ihre Eingaben bei lfd. Nr.1.")</f>
        <v/>
      </c>
      <c r="C156" s="625"/>
      <c r="D156" s="625"/>
      <c r="E156" s="625"/>
      <c r="F156" s="625"/>
      <c r="G156" s="625"/>
      <c r="H156" s="625"/>
      <c r="I156" s="625"/>
      <c r="J156" s="625"/>
      <c r="K156" s="259"/>
      <c r="L156" s="124"/>
      <c r="M156" s="118"/>
      <c r="N156" s="118"/>
      <c r="O156" s="118"/>
      <c r="P156" s="118"/>
      <c r="Q156" s="118"/>
      <c r="R156" s="118"/>
      <c r="S156" s="118"/>
      <c r="T156" s="118"/>
      <c r="U156" s="118"/>
    </row>
    <row r="157" spans="1:21" s="119" customFormat="1" ht="19.5" customHeight="1" x14ac:dyDescent="0.3">
      <c r="A157" s="299"/>
      <c r="B157" s="624" t="str">
        <f>IF(D146=J146,"", "Der Gesamtbeschäftigungsumfang weicht vom Beschäftigungsumfang insgesamt beim Träger ab. Bitte überprüfen Sie Ihre Eingaben bei lfd. Nr.2.")</f>
        <v/>
      </c>
      <c r="C157" s="625"/>
      <c r="D157" s="625"/>
      <c r="E157" s="625"/>
      <c r="F157" s="625"/>
      <c r="G157" s="625"/>
      <c r="H157" s="625"/>
      <c r="I157" s="625"/>
      <c r="J157" s="625"/>
      <c r="K157" s="259"/>
      <c r="L157" s="124"/>
      <c r="M157" s="118"/>
      <c r="N157" s="118"/>
      <c r="O157" s="118"/>
      <c r="P157" s="118"/>
      <c r="Q157" s="118"/>
      <c r="R157" s="118"/>
      <c r="S157" s="118"/>
      <c r="T157" s="118"/>
      <c r="U157" s="118"/>
    </row>
    <row r="158" spans="1:21" s="119" customFormat="1" ht="19.5" customHeight="1" x14ac:dyDescent="0.3">
      <c r="A158" s="299"/>
      <c r="B158" s="624" t="str">
        <f>IF(D147=J147,"", "Der Gesamtbeschäftigungsumfang weicht vom Beschäftigungsumfang insgesamt beim Träger ab. Bitte überprüfen Sie Ihre Eingaben bei lfd. Nr.3.")</f>
        <v/>
      </c>
      <c r="C158" s="625"/>
      <c r="D158" s="625"/>
      <c r="E158" s="625"/>
      <c r="F158" s="625"/>
      <c r="G158" s="625"/>
      <c r="H158" s="625"/>
      <c r="I158" s="625"/>
      <c r="J158" s="625"/>
      <c r="K158" s="259"/>
      <c r="L158" s="124"/>
      <c r="M158" s="118"/>
      <c r="N158" s="118"/>
      <c r="O158" s="118"/>
      <c r="P158" s="118"/>
      <c r="Q158" s="118"/>
      <c r="R158" s="118"/>
      <c r="S158" s="118"/>
      <c r="T158" s="118"/>
      <c r="U158" s="118"/>
    </row>
    <row r="159" spans="1:21" s="119" customFormat="1" ht="19.5" customHeight="1" x14ac:dyDescent="0.3">
      <c r="A159" s="299"/>
      <c r="B159" s="624" t="str">
        <f>IF(D148=J148,"", "Der Gesamtbeschäftigungsumfang weicht vom Beschäftigungsumfang insgesamt beim Träger ab. Bitte überprüfen Sie Ihre Eingaben bei lfd. Nr.4.")</f>
        <v/>
      </c>
      <c r="C159" s="625"/>
      <c r="D159" s="625"/>
      <c r="E159" s="625"/>
      <c r="F159" s="625"/>
      <c r="G159" s="625"/>
      <c r="H159" s="625"/>
      <c r="I159" s="625"/>
      <c r="J159" s="625"/>
      <c r="K159" s="259"/>
      <c r="L159" s="124"/>
      <c r="M159" s="118"/>
      <c r="N159" s="118"/>
      <c r="O159" s="118"/>
      <c r="P159" s="118"/>
      <c r="Q159" s="118"/>
      <c r="R159" s="118"/>
      <c r="S159" s="118"/>
      <c r="T159" s="118"/>
      <c r="U159" s="118"/>
    </row>
    <row r="160" spans="1:21" s="119" customFormat="1" ht="19.5" customHeight="1" x14ac:dyDescent="0.3">
      <c r="A160" s="299"/>
      <c r="B160" s="624" t="str">
        <f>IF(D149=J149,"", "Der Gesamtbeschäftigungsumfang weicht vom Beschäftigungsumfang insgesamt beim Träger ab. Bitte überprüfen Sie Ihre Eingaben bei lfd. Nr.5.")</f>
        <v/>
      </c>
      <c r="C160" s="625"/>
      <c r="D160" s="625"/>
      <c r="E160" s="625"/>
      <c r="F160" s="625"/>
      <c r="G160" s="625"/>
      <c r="H160" s="625"/>
      <c r="I160" s="625"/>
      <c r="J160" s="625"/>
      <c r="K160" s="259"/>
      <c r="L160" s="124"/>
      <c r="M160" s="118"/>
      <c r="N160" s="118"/>
      <c r="O160" s="118"/>
      <c r="P160" s="118"/>
      <c r="Q160" s="118"/>
      <c r="R160" s="118"/>
      <c r="S160" s="118"/>
      <c r="T160" s="118"/>
      <c r="U160" s="118"/>
    </row>
    <row r="161" spans="1:33" s="119" customFormat="1" ht="19.5" customHeight="1" x14ac:dyDescent="0.3">
      <c r="A161" s="299"/>
      <c r="B161" s="624" t="str">
        <f>IF(D150=J150,"", "Der Gesamtbeschäftigungsumfang weicht vom Beschäftigungsumfang insgesamt beim Träger ab. Bitte überprüfen Sie Ihre Eingaben bei lfd. Nr.6.")</f>
        <v/>
      </c>
      <c r="C161" s="625"/>
      <c r="D161" s="625"/>
      <c r="E161" s="625"/>
      <c r="F161" s="625"/>
      <c r="G161" s="625"/>
      <c r="H161" s="625"/>
      <c r="I161" s="625"/>
      <c r="J161" s="625"/>
      <c r="K161" s="259"/>
      <c r="L161" s="124"/>
      <c r="M161" s="118"/>
      <c r="N161" s="118"/>
      <c r="O161" s="118"/>
      <c r="P161" s="118"/>
      <c r="Q161" s="118"/>
      <c r="R161" s="118"/>
      <c r="S161" s="118"/>
      <c r="T161" s="118"/>
      <c r="U161" s="118"/>
    </row>
    <row r="162" spans="1:33" s="119" customFormat="1" ht="19.5" customHeight="1" x14ac:dyDescent="0.3">
      <c r="A162" s="299"/>
      <c r="B162" s="624" t="str">
        <f>IF(D151=J151,"", "Der Gesamtbeschäftigungsumfang weicht vom Beschäftigungsumfang insgesamt beim Träger ab. Bitte überprüfen Sie Ihre Eingaben bei lfd. Nr.7.")</f>
        <v/>
      </c>
      <c r="C162" s="625"/>
      <c r="D162" s="625"/>
      <c r="E162" s="625"/>
      <c r="F162" s="625"/>
      <c r="G162" s="625"/>
      <c r="H162" s="625"/>
      <c r="I162" s="625"/>
      <c r="J162" s="625"/>
      <c r="K162" s="259"/>
      <c r="L162" s="124"/>
      <c r="M162" s="118"/>
      <c r="N162" s="118"/>
      <c r="O162" s="118"/>
      <c r="P162" s="118"/>
      <c r="Q162" s="118"/>
      <c r="R162" s="118"/>
      <c r="S162" s="118"/>
      <c r="T162" s="118"/>
      <c r="U162" s="118"/>
    </row>
    <row r="163" spans="1:33" s="119" customFormat="1" ht="19.5" customHeight="1" x14ac:dyDescent="0.3">
      <c r="A163" s="299"/>
      <c r="B163" s="624" t="str">
        <f>IF(D152=J152,"", "Der Gesamtbeschäftigungsumfang weicht vom Beschäftigungsumfang insgesamt beim Träger ab. Bitte überprüfen Sie Ihre Eingaben bei lfd. Nr.8.")</f>
        <v/>
      </c>
      <c r="C163" s="625"/>
      <c r="D163" s="625"/>
      <c r="E163" s="625"/>
      <c r="F163" s="625"/>
      <c r="G163" s="625"/>
      <c r="H163" s="625"/>
      <c r="I163" s="625"/>
      <c r="J163" s="625"/>
      <c r="K163" s="259"/>
      <c r="L163" s="124"/>
      <c r="M163" s="118"/>
      <c r="N163" s="118"/>
      <c r="O163" s="118"/>
      <c r="P163" s="118"/>
      <c r="Q163" s="118"/>
      <c r="R163" s="118"/>
      <c r="S163" s="118"/>
      <c r="T163" s="118"/>
      <c r="U163" s="118"/>
    </row>
    <row r="164" spans="1:33" s="119" customFormat="1" ht="19.5" customHeight="1" x14ac:dyDescent="0.3">
      <c r="A164" s="299"/>
      <c r="B164" s="624" t="str">
        <f>IF(D153=J153,"", "Der Gesamtbeschäftigungsumfang weicht vom Beschäftigungsumfang insgesamt beim Träger ab. Bitte überprüfen Sie Ihre Eingaben bei lfd. Nr.9.")</f>
        <v/>
      </c>
      <c r="C164" s="625"/>
      <c r="D164" s="625"/>
      <c r="E164" s="625"/>
      <c r="F164" s="625"/>
      <c r="G164" s="625"/>
      <c r="H164" s="625"/>
      <c r="I164" s="625"/>
      <c r="J164" s="625"/>
      <c r="K164" s="259"/>
      <c r="L164" s="124"/>
      <c r="M164" s="118"/>
      <c r="N164" s="118"/>
      <c r="O164" s="118"/>
      <c r="P164" s="118"/>
      <c r="Q164" s="118"/>
      <c r="R164" s="118"/>
      <c r="S164" s="118"/>
      <c r="T164" s="118"/>
      <c r="U164" s="118"/>
    </row>
    <row r="165" spans="1:33" s="119" customFormat="1" ht="19.5" customHeight="1" x14ac:dyDescent="0.3">
      <c r="A165" s="299"/>
      <c r="B165" s="624" t="str">
        <f>IF(D154=J154,"", "Der Gesamtbeschäftigungsumfang weicht vom Beschäftigungsumfang insgesamt beim Träger ab. Bitte überprüfen Sie Ihre Eingaben bei lfd. Nr.10.")</f>
        <v/>
      </c>
      <c r="C165" s="625"/>
      <c r="D165" s="625"/>
      <c r="E165" s="625"/>
      <c r="F165" s="625"/>
      <c r="G165" s="625"/>
      <c r="H165" s="625"/>
      <c r="I165" s="625"/>
      <c r="J165" s="625"/>
      <c r="K165" s="259"/>
      <c r="L165" s="124"/>
      <c r="M165" s="118"/>
      <c r="N165" s="118"/>
      <c r="O165" s="118"/>
      <c r="P165" s="118"/>
      <c r="Q165" s="118"/>
      <c r="R165" s="118"/>
      <c r="S165" s="118"/>
      <c r="T165" s="118"/>
      <c r="U165" s="118"/>
    </row>
    <row r="166" spans="1:33" s="119" customFormat="1" ht="21" customHeight="1" x14ac:dyDescent="0.3">
      <c r="A166" s="299"/>
      <c r="B166" s="357"/>
      <c r="C166" s="357"/>
      <c r="D166" s="357"/>
      <c r="E166" s="357"/>
      <c r="F166" s="357"/>
      <c r="G166" s="357"/>
      <c r="H166" s="357"/>
      <c r="I166" s="357"/>
      <c r="J166" s="357"/>
      <c r="K166" s="259"/>
      <c r="L166" s="124"/>
      <c r="M166" s="118"/>
      <c r="N166" s="118"/>
      <c r="O166" s="118"/>
      <c r="P166" s="118"/>
      <c r="Q166" s="118"/>
      <c r="R166" s="118"/>
      <c r="S166" s="118"/>
      <c r="T166" s="118"/>
      <c r="U166" s="118"/>
    </row>
    <row r="167" spans="1:33" s="128" customFormat="1" ht="24.75" customHeight="1" x14ac:dyDescent="0.25">
      <c r="A167" s="326"/>
      <c r="B167" s="626"/>
      <c r="C167" s="626"/>
      <c r="D167" s="626"/>
      <c r="E167" s="626"/>
      <c r="F167" s="626"/>
      <c r="G167" s="626"/>
      <c r="H167" s="626"/>
      <c r="I167" s="626"/>
      <c r="J167" s="626"/>
      <c r="K167" s="259"/>
      <c r="L167" s="103"/>
      <c r="M167" s="126"/>
      <c r="N167" s="126"/>
      <c r="O167" s="126"/>
      <c r="P167" s="126"/>
      <c r="Q167" s="126"/>
      <c r="R167" s="126"/>
      <c r="S167" s="127"/>
      <c r="T167" s="127"/>
      <c r="U167" s="127"/>
      <c r="V167" s="127"/>
      <c r="W167" s="127"/>
      <c r="X167" s="127"/>
      <c r="Y167" s="127"/>
      <c r="Z167" s="127"/>
      <c r="AA167" s="127"/>
      <c r="AB167" s="127"/>
      <c r="AC167" s="127"/>
      <c r="AD167" s="127"/>
      <c r="AE167" s="127"/>
      <c r="AF167" s="127"/>
      <c r="AG167" s="127"/>
    </row>
    <row r="168" spans="1:33" s="104" customFormat="1" ht="30.75" customHeight="1" x14ac:dyDescent="0.3">
      <c r="A168" s="256"/>
      <c r="B168" s="583" t="s">
        <v>232</v>
      </c>
      <c r="C168" s="391"/>
      <c r="D168" s="391"/>
      <c r="E168" s="391"/>
      <c r="F168" s="391"/>
      <c r="G168" s="306" t="str">
        <f>IF(G116="","",G116)</f>
        <v/>
      </c>
      <c r="H168" s="584" t="s">
        <v>215</v>
      </c>
      <c r="I168" s="616"/>
      <c r="J168" s="298"/>
      <c r="K168" s="256"/>
      <c r="L168" s="103"/>
      <c r="M168" s="103"/>
      <c r="N168" s="103"/>
      <c r="O168" s="103"/>
      <c r="P168" s="103"/>
      <c r="Q168" s="103"/>
      <c r="R168" s="103"/>
      <c r="S168" s="103"/>
      <c r="T168" s="103"/>
      <c r="U168" s="103"/>
      <c r="V168" s="103"/>
    </row>
    <row r="169" spans="1:33" s="128" customFormat="1" ht="47.25" customHeight="1" x14ac:dyDescent="0.3">
      <c r="A169" s="327" t="s">
        <v>192</v>
      </c>
      <c r="B169" s="627" t="s">
        <v>193</v>
      </c>
      <c r="C169" s="627"/>
      <c r="D169" s="627"/>
      <c r="E169" s="627"/>
      <c r="F169" s="627"/>
      <c r="G169" s="627"/>
      <c r="H169" s="627"/>
      <c r="I169" s="627"/>
      <c r="J169" s="627"/>
      <c r="K169" s="256"/>
      <c r="L169" s="103"/>
      <c r="M169" s="126"/>
      <c r="N169" s="126"/>
      <c r="O169" s="126"/>
      <c r="P169" s="126"/>
      <c r="Q169" s="126"/>
      <c r="R169" s="126"/>
      <c r="S169" s="127"/>
      <c r="T169" s="127"/>
      <c r="U169" s="127"/>
      <c r="V169" s="127"/>
      <c r="W169" s="127"/>
      <c r="X169" s="127"/>
      <c r="Y169" s="127"/>
      <c r="Z169" s="127"/>
      <c r="AA169" s="127"/>
      <c r="AB169" s="127"/>
      <c r="AC169" s="127"/>
      <c r="AD169" s="127"/>
      <c r="AE169" s="127"/>
      <c r="AF169" s="127"/>
      <c r="AG169" s="127"/>
    </row>
    <row r="170" spans="1:33" s="104" customFormat="1" ht="21" customHeight="1" x14ac:dyDescent="0.3">
      <c r="A170" s="327" t="s">
        <v>194</v>
      </c>
      <c r="B170" s="628" t="s">
        <v>233</v>
      </c>
      <c r="C170" s="629"/>
      <c r="D170" s="629"/>
      <c r="E170" s="629"/>
      <c r="F170" s="629"/>
      <c r="G170" s="629"/>
      <c r="H170" s="629"/>
      <c r="I170" s="629"/>
      <c r="J170" s="629"/>
      <c r="K170" s="256"/>
      <c r="L170" s="103"/>
      <c r="M170" s="103"/>
      <c r="N170" s="103"/>
      <c r="O170" s="103"/>
      <c r="P170" s="103"/>
      <c r="Q170" s="103"/>
      <c r="R170" s="103"/>
      <c r="S170" s="103"/>
      <c r="T170" s="103"/>
      <c r="U170" s="103"/>
      <c r="V170" s="103"/>
    </row>
    <row r="171" spans="1:33" s="104" customFormat="1" ht="15.75" customHeight="1" x14ac:dyDescent="0.3">
      <c r="A171" s="327"/>
      <c r="B171" s="328"/>
      <c r="C171" s="328"/>
      <c r="D171" s="328"/>
      <c r="E171" s="328"/>
      <c r="F171" s="328"/>
      <c r="G171" s="328"/>
      <c r="H171" s="328"/>
      <c r="I171" s="328"/>
      <c r="J171" s="328"/>
      <c r="K171" s="256"/>
      <c r="L171" s="103"/>
      <c r="M171" s="103"/>
      <c r="N171" s="103"/>
      <c r="O171" s="103"/>
      <c r="P171" s="103"/>
      <c r="Q171" s="103"/>
      <c r="R171" s="103"/>
      <c r="S171" s="103"/>
      <c r="T171" s="103"/>
      <c r="U171" s="103"/>
      <c r="V171" s="103"/>
    </row>
    <row r="172" spans="1:33" s="104" customFormat="1" ht="25.5" customHeight="1" x14ac:dyDescent="0.3">
      <c r="A172" s="256"/>
      <c r="B172" s="631" t="s">
        <v>195</v>
      </c>
      <c r="C172" s="631"/>
      <c r="D172" s="631"/>
      <c r="E172" s="305"/>
      <c r="F172" s="305"/>
      <c r="G172" s="305"/>
      <c r="H172" s="305"/>
      <c r="I172" s="305"/>
      <c r="J172" s="305"/>
      <c r="K172" s="256"/>
      <c r="L172" s="103"/>
      <c r="M172" s="103"/>
      <c r="N172" s="103"/>
      <c r="O172" s="103"/>
      <c r="P172" s="103"/>
      <c r="Q172" s="103"/>
      <c r="R172" s="103"/>
      <c r="S172" s="103"/>
      <c r="T172" s="103"/>
      <c r="U172" s="103"/>
      <c r="V172" s="103"/>
    </row>
    <row r="173" spans="1:33" s="119" customFormat="1" ht="89.25" customHeight="1" x14ac:dyDescent="0.3">
      <c r="A173" s="299"/>
      <c r="B173" s="329" t="s">
        <v>196</v>
      </c>
      <c r="C173" s="329" t="s">
        <v>197</v>
      </c>
      <c r="D173" s="329" t="s">
        <v>198</v>
      </c>
      <c r="E173" s="329" t="s">
        <v>199</v>
      </c>
      <c r="F173" s="632" t="s">
        <v>239</v>
      </c>
      <c r="G173" s="633"/>
      <c r="H173" s="329" t="s">
        <v>200</v>
      </c>
      <c r="I173" s="329" t="s">
        <v>201</v>
      </c>
      <c r="J173" s="329" t="s">
        <v>235</v>
      </c>
      <c r="K173" s="299"/>
      <c r="L173" s="118"/>
      <c r="M173" s="118"/>
      <c r="N173" s="118"/>
      <c r="O173" s="118"/>
      <c r="P173" s="118"/>
      <c r="Q173" s="118"/>
      <c r="R173" s="118"/>
      <c r="S173" s="118"/>
      <c r="T173" s="118"/>
      <c r="U173" s="118"/>
      <c r="V173" s="118"/>
    </row>
    <row r="174" spans="1:33" s="119" customFormat="1" ht="38.25" customHeight="1" x14ac:dyDescent="0.3">
      <c r="A174" s="299"/>
      <c r="B174" s="634" t="s">
        <v>217</v>
      </c>
      <c r="C174" s="635"/>
      <c r="D174" s="635"/>
      <c r="E174" s="635"/>
      <c r="F174" s="635"/>
      <c r="G174" s="635"/>
      <c r="H174" s="635"/>
      <c r="I174" s="635"/>
      <c r="J174" s="636"/>
      <c r="K174" s="299"/>
      <c r="L174" s="118"/>
      <c r="M174" s="118"/>
      <c r="N174" s="118"/>
      <c r="O174" s="118"/>
      <c r="P174" s="118"/>
      <c r="Q174" s="118"/>
      <c r="R174" s="118"/>
      <c r="S174" s="118"/>
      <c r="T174" s="118"/>
      <c r="U174" s="118"/>
      <c r="V174" s="118"/>
    </row>
    <row r="175" spans="1:33" s="119" customFormat="1" ht="14" x14ac:dyDescent="0.3">
      <c r="A175" s="299"/>
      <c r="B175" s="329" t="s">
        <v>177</v>
      </c>
      <c r="C175" s="329" t="s">
        <v>202</v>
      </c>
      <c r="D175" s="329" t="s">
        <v>178</v>
      </c>
      <c r="E175" s="329" t="s">
        <v>203</v>
      </c>
      <c r="F175" s="637">
        <v>45000</v>
      </c>
      <c r="G175" s="638"/>
      <c r="H175" s="330">
        <v>0.75</v>
      </c>
      <c r="I175" s="330">
        <v>0.375</v>
      </c>
      <c r="J175" s="331">
        <f>IF(F175&gt;0, I175*F175/H175,"")</f>
        <v>22500</v>
      </c>
      <c r="K175" s="299"/>
      <c r="L175" s="118"/>
      <c r="M175" s="118"/>
      <c r="N175" s="118"/>
      <c r="O175" s="118"/>
      <c r="P175" s="118"/>
      <c r="Q175" s="118"/>
      <c r="R175" s="118"/>
      <c r="S175" s="118"/>
      <c r="T175" s="118"/>
      <c r="U175" s="118"/>
      <c r="V175" s="118"/>
    </row>
    <row r="176" spans="1:33" s="119" customFormat="1" ht="14" x14ac:dyDescent="0.3">
      <c r="A176" s="299"/>
      <c r="B176" s="332" t="s">
        <v>179</v>
      </c>
      <c r="C176" s="332" t="s">
        <v>258</v>
      </c>
      <c r="D176" s="332" t="s">
        <v>178</v>
      </c>
      <c r="E176" s="329" t="s">
        <v>203</v>
      </c>
      <c r="F176" s="639">
        <v>15000</v>
      </c>
      <c r="G176" s="639"/>
      <c r="H176" s="333">
        <v>0.5</v>
      </c>
      <c r="I176" s="333">
        <v>0.5</v>
      </c>
      <c r="J176" s="331">
        <f>IF(F176&gt;0, I176*F176/H176,"")</f>
        <v>15000</v>
      </c>
      <c r="K176" s="299"/>
      <c r="L176" s="118"/>
      <c r="M176" s="118"/>
      <c r="N176" s="118"/>
      <c r="O176" s="118"/>
      <c r="P176" s="118"/>
      <c r="Q176" s="118"/>
      <c r="R176" s="118"/>
      <c r="S176" s="118"/>
      <c r="T176" s="118"/>
      <c r="U176" s="118"/>
      <c r="V176" s="118"/>
    </row>
    <row r="177" spans="1:22" s="119" customFormat="1" ht="14" x14ac:dyDescent="0.3">
      <c r="A177" s="299"/>
      <c r="B177" s="334"/>
      <c r="C177" s="335"/>
      <c r="D177" s="335"/>
      <c r="E177" s="335"/>
      <c r="F177" s="336"/>
      <c r="G177" s="336"/>
      <c r="H177" s="337"/>
      <c r="I177" s="337"/>
      <c r="J177" s="338"/>
      <c r="K177" s="299"/>
      <c r="L177" s="118"/>
      <c r="M177" s="118"/>
      <c r="N177" s="118"/>
      <c r="O177" s="118"/>
      <c r="P177" s="118"/>
      <c r="Q177" s="118"/>
      <c r="R177" s="118"/>
      <c r="S177" s="118"/>
      <c r="T177" s="118"/>
      <c r="U177" s="118"/>
      <c r="V177" s="118"/>
    </row>
    <row r="178" spans="1:22" s="104" customFormat="1" ht="14" x14ac:dyDescent="0.3">
      <c r="A178" s="256"/>
      <c r="B178" s="339" t="s">
        <v>31</v>
      </c>
      <c r="C178" s="129"/>
      <c r="D178" s="341" t="str">
        <f t="shared" ref="D178:D187" si="15">IF(C125&gt;0,C125," ")</f>
        <v xml:space="preserve"> </v>
      </c>
      <c r="E178" s="129"/>
      <c r="F178" s="630"/>
      <c r="G178" s="630"/>
      <c r="H178" s="342" t="str">
        <f t="shared" ref="H178:H187" si="16">IF(E125&gt;0,E125," ")</f>
        <v xml:space="preserve"> </v>
      </c>
      <c r="I178" s="342" t="str">
        <f t="shared" ref="I178:I187" si="17">IF(H125&gt;0,H125," ")</f>
        <v xml:space="preserve"> </v>
      </c>
      <c r="J178" s="331" t="str">
        <f t="shared" ref="J178:J187" si="18">IF(F178&gt;0, I178*F178/H178,"")</f>
        <v/>
      </c>
      <c r="K178" s="256"/>
      <c r="L178" s="103"/>
      <c r="M178" s="103"/>
      <c r="N178" s="103"/>
      <c r="O178" s="103"/>
      <c r="P178" s="103"/>
      <c r="Q178" s="103"/>
      <c r="R178" s="103"/>
      <c r="S178" s="103"/>
      <c r="T178" s="103"/>
      <c r="U178" s="103"/>
      <c r="V178" s="103"/>
    </row>
    <row r="179" spans="1:22" s="104" customFormat="1" ht="14" x14ac:dyDescent="0.3">
      <c r="A179" s="256"/>
      <c r="B179" s="340" t="s">
        <v>33</v>
      </c>
      <c r="C179" s="130"/>
      <c r="D179" s="341" t="str">
        <f t="shared" si="15"/>
        <v xml:space="preserve"> </v>
      </c>
      <c r="E179" s="130"/>
      <c r="F179" s="630"/>
      <c r="G179" s="630"/>
      <c r="H179" s="342" t="str">
        <f t="shared" si="16"/>
        <v xml:space="preserve"> </v>
      </c>
      <c r="I179" s="342" t="str">
        <f t="shared" si="17"/>
        <v xml:space="preserve"> </v>
      </c>
      <c r="J179" s="331" t="str">
        <f t="shared" si="18"/>
        <v/>
      </c>
      <c r="K179" s="256"/>
      <c r="L179" s="103"/>
      <c r="M179" s="103"/>
      <c r="N179" s="103"/>
      <c r="O179" s="103"/>
      <c r="P179" s="103"/>
      <c r="Q179" s="103"/>
      <c r="R179" s="103"/>
      <c r="S179" s="103"/>
      <c r="T179" s="103"/>
      <c r="U179" s="103"/>
      <c r="V179" s="103"/>
    </row>
    <row r="180" spans="1:22" s="104" customFormat="1" ht="14" x14ac:dyDescent="0.3">
      <c r="A180" s="256"/>
      <c r="B180" s="340" t="s">
        <v>34</v>
      </c>
      <c r="C180" s="130"/>
      <c r="D180" s="341" t="str">
        <f t="shared" si="15"/>
        <v xml:space="preserve"> </v>
      </c>
      <c r="E180" s="130"/>
      <c r="F180" s="630"/>
      <c r="G180" s="630"/>
      <c r="H180" s="342" t="str">
        <f t="shared" si="16"/>
        <v xml:space="preserve"> </v>
      </c>
      <c r="I180" s="342" t="str">
        <f t="shared" si="17"/>
        <v xml:space="preserve"> </v>
      </c>
      <c r="J180" s="331" t="str">
        <f t="shared" si="18"/>
        <v/>
      </c>
      <c r="K180" s="256"/>
      <c r="L180" s="103"/>
      <c r="M180" s="103"/>
      <c r="N180" s="103"/>
      <c r="O180" s="103"/>
      <c r="P180" s="103"/>
      <c r="Q180" s="103"/>
      <c r="R180" s="103"/>
      <c r="S180" s="103"/>
      <c r="T180" s="103"/>
      <c r="U180" s="103"/>
      <c r="V180" s="103"/>
    </row>
    <row r="181" spans="1:22" s="104" customFormat="1" ht="14" x14ac:dyDescent="0.3">
      <c r="A181" s="256"/>
      <c r="B181" s="340" t="s">
        <v>181</v>
      </c>
      <c r="C181" s="130"/>
      <c r="D181" s="341" t="str">
        <f t="shared" si="15"/>
        <v xml:space="preserve"> </v>
      </c>
      <c r="E181" s="130"/>
      <c r="F181" s="630"/>
      <c r="G181" s="630"/>
      <c r="H181" s="342" t="str">
        <f t="shared" si="16"/>
        <v xml:space="preserve"> </v>
      </c>
      <c r="I181" s="342" t="str">
        <f t="shared" si="17"/>
        <v xml:space="preserve"> </v>
      </c>
      <c r="J181" s="331" t="str">
        <f t="shared" si="18"/>
        <v/>
      </c>
      <c r="K181" s="256"/>
      <c r="L181" s="103"/>
      <c r="M181" s="103"/>
      <c r="N181" s="103"/>
      <c r="O181" s="103"/>
      <c r="P181" s="103"/>
      <c r="Q181" s="103"/>
      <c r="R181" s="103"/>
      <c r="S181" s="103"/>
      <c r="T181" s="103"/>
      <c r="U181" s="103"/>
      <c r="V181" s="103"/>
    </row>
    <row r="182" spans="1:22" s="104" customFormat="1" ht="14" x14ac:dyDescent="0.3">
      <c r="A182" s="256"/>
      <c r="B182" s="340" t="s">
        <v>144</v>
      </c>
      <c r="C182" s="130"/>
      <c r="D182" s="341" t="str">
        <f t="shared" si="15"/>
        <v xml:space="preserve"> </v>
      </c>
      <c r="E182" s="130"/>
      <c r="F182" s="630"/>
      <c r="G182" s="630"/>
      <c r="H182" s="342" t="str">
        <f t="shared" si="16"/>
        <v xml:space="preserve"> </v>
      </c>
      <c r="I182" s="342" t="str">
        <f t="shared" si="17"/>
        <v xml:space="preserve"> </v>
      </c>
      <c r="J182" s="331" t="str">
        <f t="shared" si="18"/>
        <v/>
      </c>
      <c r="K182" s="256"/>
      <c r="L182" s="103"/>
      <c r="M182" s="103"/>
      <c r="N182" s="103"/>
      <c r="O182" s="103"/>
      <c r="P182" s="103"/>
      <c r="Q182" s="103"/>
      <c r="R182" s="103"/>
      <c r="S182" s="103"/>
      <c r="T182" s="103"/>
      <c r="U182" s="103"/>
      <c r="V182" s="103"/>
    </row>
    <row r="183" spans="1:22" s="104" customFormat="1" ht="14" x14ac:dyDescent="0.3">
      <c r="A183" s="256"/>
      <c r="B183" s="340" t="s">
        <v>182</v>
      </c>
      <c r="C183" s="130"/>
      <c r="D183" s="341" t="str">
        <f t="shared" si="15"/>
        <v xml:space="preserve"> </v>
      </c>
      <c r="E183" s="130"/>
      <c r="F183" s="630"/>
      <c r="G183" s="630"/>
      <c r="H183" s="342" t="str">
        <f t="shared" si="16"/>
        <v xml:space="preserve"> </v>
      </c>
      <c r="I183" s="342" t="str">
        <f t="shared" si="17"/>
        <v xml:space="preserve"> </v>
      </c>
      <c r="J183" s="331" t="str">
        <f t="shared" si="18"/>
        <v/>
      </c>
      <c r="K183" s="256"/>
      <c r="L183" s="103"/>
      <c r="M183" s="103"/>
      <c r="N183" s="103"/>
      <c r="O183" s="103"/>
      <c r="P183" s="103"/>
      <c r="Q183" s="103"/>
      <c r="R183" s="103"/>
      <c r="S183" s="103"/>
      <c r="T183" s="103"/>
      <c r="U183" s="103"/>
      <c r="V183" s="103"/>
    </row>
    <row r="184" spans="1:22" s="104" customFormat="1" ht="14" x14ac:dyDescent="0.3">
      <c r="A184" s="256"/>
      <c r="B184" s="340" t="s">
        <v>183</v>
      </c>
      <c r="C184" s="130"/>
      <c r="D184" s="341" t="str">
        <f t="shared" si="15"/>
        <v xml:space="preserve"> </v>
      </c>
      <c r="E184" s="130"/>
      <c r="F184" s="630"/>
      <c r="G184" s="630"/>
      <c r="H184" s="342" t="str">
        <f t="shared" si="16"/>
        <v xml:space="preserve"> </v>
      </c>
      <c r="I184" s="342" t="str">
        <f t="shared" si="17"/>
        <v xml:space="preserve"> </v>
      </c>
      <c r="J184" s="331" t="str">
        <f t="shared" si="18"/>
        <v/>
      </c>
      <c r="K184" s="256"/>
      <c r="L184" s="103"/>
      <c r="M184" s="103"/>
      <c r="N184" s="103"/>
      <c r="O184" s="103"/>
      <c r="P184" s="103"/>
      <c r="Q184" s="103"/>
      <c r="R184" s="103"/>
      <c r="S184" s="103"/>
      <c r="T184" s="103"/>
      <c r="U184" s="103"/>
      <c r="V184" s="103"/>
    </row>
    <row r="185" spans="1:22" s="104" customFormat="1" ht="14" x14ac:dyDescent="0.3">
      <c r="A185" s="256"/>
      <c r="B185" s="340" t="s">
        <v>184</v>
      </c>
      <c r="C185" s="130"/>
      <c r="D185" s="341" t="str">
        <f t="shared" si="15"/>
        <v xml:space="preserve"> </v>
      </c>
      <c r="E185" s="130"/>
      <c r="F185" s="630"/>
      <c r="G185" s="630"/>
      <c r="H185" s="342" t="str">
        <f t="shared" si="16"/>
        <v xml:space="preserve"> </v>
      </c>
      <c r="I185" s="342" t="str">
        <f t="shared" si="17"/>
        <v xml:space="preserve"> </v>
      </c>
      <c r="J185" s="331" t="str">
        <f t="shared" si="18"/>
        <v/>
      </c>
      <c r="K185" s="256"/>
      <c r="L185" s="103"/>
      <c r="M185" s="103"/>
      <c r="N185" s="103"/>
      <c r="O185" s="103"/>
      <c r="P185" s="103"/>
      <c r="Q185" s="103"/>
      <c r="R185" s="103"/>
      <c r="S185" s="103"/>
      <c r="T185" s="103"/>
      <c r="U185" s="103"/>
      <c r="V185" s="103"/>
    </row>
    <row r="186" spans="1:22" s="119" customFormat="1" ht="14" x14ac:dyDescent="0.3">
      <c r="A186" s="299"/>
      <c r="B186" s="340" t="s">
        <v>185</v>
      </c>
      <c r="C186" s="130"/>
      <c r="D186" s="341" t="str">
        <f t="shared" si="15"/>
        <v xml:space="preserve"> </v>
      </c>
      <c r="E186" s="130"/>
      <c r="F186" s="630"/>
      <c r="G186" s="630"/>
      <c r="H186" s="342" t="str">
        <f t="shared" si="16"/>
        <v xml:space="preserve"> </v>
      </c>
      <c r="I186" s="342" t="str">
        <f t="shared" si="17"/>
        <v xml:space="preserve"> </v>
      </c>
      <c r="J186" s="331" t="str">
        <f t="shared" si="18"/>
        <v/>
      </c>
      <c r="K186" s="299"/>
      <c r="L186" s="118"/>
      <c r="M186" s="118"/>
      <c r="N186" s="118"/>
      <c r="O186" s="118"/>
      <c r="P186" s="118"/>
      <c r="Q186" s="118"/>
      <c r="R186" s="118"/>
      <c r="S186" s="118"/>
      <c r="T186" s="118"/>
      <c r="U186" s="118"/>
      <c r="V186" s="118"/>
    </row>
    <row r="187" spans="1:22" s="119" customFormat="1" ht="14.5" thickBot="1" x14ac:dyDescent="0.35">
      <c r="A187" s="299"/>
      <c r="B187" s="340" t="s">
        <v>186</v>
      </c>
      <c r="C187" s="130"/>
      <c r="D187" s="341" t="str">
        <f t="shared" si="15"/>
        <v xml:space="preserve"> </v>
      </c>
      <c r="E187" s="130"/>
      <c r="F187" s="630"/>
      <c r="G187" s="630"/>
      <c r="H187" s="342" t="str">
        <f t="shared" si="16"/>
        <v xml:space="preserve"> </v>
      </c>
      <c r="I187" s="342" t="str">
        <f t="shared" si="17"/>
        <v xml:space="preserve"> </v>
      </c>
      <c r="J187" s="331" t="str">
        <f t="shared" si="18"/>
        <v/>
      </c>
      <c r="K187" s="299"/>
      <c r="L187" s="118"/>
      <c r="M187" s="118"/>
      <c r="N187" s="118"/>
      <c r="O187" s="118"/>
      <c r="P187" s="118"/>
      <c r="Q187" s="118"/>
      <c r="R187" s="118"/>
      <c r="S187" s="118"/>
      <c r="T187" s="118"/>
      <c r="U187" s="118"/>
      <c r="V187" s="118"/>
    </row>
    <row r="188" spans="1:22" s="104" customFormat="1" ht="16.5" customHeight="1" thickBot="1" x14ac:dyDescent="0.35">
      <c r="A188" s="256"/>
      <c r="B188" s="305"/>
      <c r="C188" s="305"/>
      <c r="D188" s="305"/>
      <c r="E188" s="305"/>
      <c r="F188" s="343"/>
      <c r="G188" s="343"/>
      <c r="H188" s="343"/>
      <c r="I188" s="344" t="s">
        <v>204</v>
      </c>
      <c r="J188" s="345">
        <f>SUM(J178:J187)</f>
        <v>0</v>
      </c>
      <c r="K188" s="256"/>
      <c r="L188" s="103"/>
      <c r="M188" s="103"/>
      <c r="N188" s="103"/>
      <c r="O188" s="103"/>
      <c r="P188" s="103"/>
      <c r="Q188" s="103"/>
      <c r="R188" s="103"/>
      <c r="S188" s="103"/>
      <c r="T188" s="103"/>
      <c r="U188" s="103"/>
      <c r="V188" s="103"/>
    </row>
    <row r="189" spans="1:22" s="104" customFormat="1" ht="27.75" customHeight="1" x14ac:dyDescent="0.3">
      <c r="A189" s="256"/>
      <c r="B189" s="645" t="s">
        <v>205</v>
      </c>
      <c r="C189" s="645"/>
      <c r="D189" s="646"/>
      <c r="E189" s="346"/>
      <c r="F189" s="346"/>
      <c r="G189" s="346"/>
      <c r="H189" s="346"/>
      <c r="I189" s="305"/>
      <c r="J189" s="305"/>
      <c r="K189" s="256"/>
      <c r="L189" s="103"/>
      <c r="M189" s="103"/>
      <c r="N189" s="103"/>
      <c r="O189" s="103"/>
      <c r="P189" s="103"/>
      <c r="Q189" s="103"/>
      <c r="R189" s="103"/>
      <c r="S189" s="103"/>
      <c r="T189" s="103"/>
      <c r="U189" s="103"/>
      <c r="V189" s="103"/>
    </row>
    <row r="190" spans="1:22" s="104" customFormat="1" ht="56" x14ac:dyDescent="0.3">
      <c r="A190" s="256"/>
      <c r="B190" s="329" t="s">
        <v>196</v>
      </c>
      <c r="C190" s="329" t="s">
        <v>197</v>
      </c>
      <c r="D190" s="632" t="s">
        <v>188</v>
      </c>
      <c r="E190" s="633"/>
      <c r="F190" s="647" t="s">
        <v>206</v>
      </c>
      <c r="G190" s="648"/>
      <c r="H190" s="649"/>
      <c r="I190" s="334" t="s">
        <v>207</v>
      </c>
      <c r="J190" s="329" t="s">
        <v>208</v>
      </c>
      <c r="K190" s="256"/>
      <c r="L190" s="103"/>
      <c r="M190" s="103"/>
      <c r="N190" s="103"/>
      <c r="O190" s="103"/>
      <c r="P190" s="103"/>
      <c r="Q190" s="103"/>
      <c r="R190" s="103"/>
      <c r="S190" s="103"/>
      <c r="T190" s="103"/>
      <c r="U190" s="103"/>
      <c r="V190" s="103"/>
    </row>
    <row r="191" spans="1:22" s="104" customFormat="1" ht="14" x14ac:dyDescent="0.3">
      <c r="A191" s="256"/>
      <c r="B191" s="340" t="s">
        <v>31</v>
      </c>
      <c r="C191" s="130"/>
      <c r="D191" s="640"/>
      <c r="E191" s="641"/>
      <c r="F191" s="642"/>
      <c r="G191" s="643"/>
      <c r="H191" s="644"/>
      <c r="I191" s="131"/>
      <c r="J191" s="348" t="str">
        <f t="shared" ref="J191:J205" si="19">IF(F191&gt;0, I191*F191,"")</f>
        <v/>
      </c>
      <c r="K191" s="256"/>
      <c r="L191" s="103"/>
      <c r="M191" s="103"/>
      <c r="N191" s="103"/>
      <c r="O191" s="103"/>
      <c r="P191" s="103"/>
      <c r="Q191" s="103"/>
      <c r="R191" s="103"/>
      <c r="S191" s="103"/>
      <c r="T191" s="103"/>
      <c r="U191" s="103"/>
      <c r="V191" s="103"/>
    </row>
    <row r="192" spans="1:22" s="104" customFormat="1" ht="14" x14ac:dyDescent="0.3">
      <c r="A192" s="256"/>
      <c r="B192" s="347" t="s">
        <v>33</v>
      </c>
      <c r="C192" s="130"/>
      <c r="D192" s="640"/>
      <c r="E192" s="641"/>
      <c r="F192" s="642"/>
      <c r="G192" s="643"/>
      <c r="H192" s="644"/>
      <c r="I192" s="131"/>
      <c r="J192" s="348" t="str">
        <f t="shared" si="19"/>
        <v/>
      </c>
      <c r="K192" s="256"/>
      <c r="L192" s="103"/>
      <c r="M192" s="103"/>
      <c r="N192" s="103"/>
      <c r="O192" s="103"/>
      <c r="P192" s="103"/>
      <c r="Q192" s="103"/>
      <c r="R192" s="103"/>
      <c r="S192" s="103"/>
      <c r="T192" s="103"/>
      <c r="U192" s="103"/>
      <c r="V192" s="103"/>
    </row>
    <row r="193" spans="1:34" s="104" customFormat="1" ht="14" x14ac:dyDescent="0.3">
      <c r="A193" s="256"/>
      <c r="B193" s="347" t="s">
        <v>34</v>
      </c>
      <c r="C193" s="130"/>
      <c r="D193" s="640"/>
      <c r="E193" s="641"/>
      <c r="F193" s="642"/>
      <c r="G193" s="643"/>
      <c r="H193" s="644"/>
      <c r="I193" s="131"/>
      <c r="J193" s="348" t="str">
        <f t="shared" si="19"/>
        <v/>
      </c>
      <c r="K193" s="256"/>
      <c r="L193" s="103"/>
      <c r="M193" s="103"/>
      <c r="N193" s="103"/>
      <c r="O193" s="103"/>
      <c r="P193" s="103"/>
      <c r="Q193" s="103"/>
      <c r="R193" s="103"/>
      <c r="S193" s="103"/>
      <c r="T193" s="103"/>
      <c r="U193" s="103"/>
      <c r="V193" s="103"/>
      <c r="W193"/>
      <c r="X193"/>
      <c r="Y193"/>
      <c r="Z193"/>
      <c r="AA193"/>
      <c r="AB193"/>
      <c r="AC193"/>
      <c r="AD193"/>
      <c r="AE193"/>
      <c r="AF193"/>
      <c r="AG193"/>
      <c r="AH193"/>
    </row>
    <row r="194" spans="1:34" s="104" customFormat="1" ht="14" x14ac:dyDescent="0.3">
      <c r="A194" s="256"/>
      <c r="B194" s="347" t="s">
        <v>181</v>
      </c>
      <c r="C194" s="130"/>
      <c r="D194" s="640"/>
      <c r="E194" s="641"/>
      <c r="F194" s="642"/>
      <c r="G194" s="643"/>
      <c r="H194" s="644"/>
      <c r="I194" s="131"/>
      <c r="J194" s="348" t="str">
        <f t="shared" si="19"/>
        <v/>
      </c>
      <c r="K194" s="256"/>
      <c r="L194" s="103"/>
      <c r="M194" s="103"/>
      <c r="N194" s="103"/>
      <c r="O194" s="103"/>
      <c r="P194" s="103"/>
      <c r="Q194" s="103"/>
      <c r="R194" s="103"/>
      <c r="S194" s="103"/>
      <c r="T194" s="103"/>
      <c r="U194" s="103"/>
      <c r="V194" s="103"/>
      <c r="W194"/>
      <c r="X194"/>
      <c r="Y194"/>
      <c r="Z194"/>
      <c r="AA194"/>
      <c r="AB194"/>
      <c r="AC194"/>
      <c r="AD194"/>
      <c r="AE194"/>
      <c r="AF194"/>
      <c r="AG194"/>
      <c r="AH194"/>
    </row>
    <row r="195" spans="1:34" s="104" customFormat="1" ht="14" x14ac:dyDescent="0.3">
      <c r="A195" s="256"/>
      <c r="B195" s="347" t="s">
        <v>144</v>
      </c>
      <c r="C195" s="130"/>
      <c r="D195" s="640"/>
      <c r="E195" s="641"/>
      <c r="F195" s="642"/>
      <c r="G195" s="643"/>
      <c r="H195" s="644"/>
      <c r="I195" s="131"/>
      <c r="J195" s="348" t="str">
        <f t="shared" si="19"/>
        <v/>
      </c>
      <c r="K195" s="256"/>
      <c r="L195" s="103"/>
      <c r="M195" s="103"/>
      <c r="N195" s="103"/>
      <c r="O195" s="103"/>
      <c r="P195" s="103"/>
      <c r="Q195" s="103"/>
      <c r="R195" s="103"/>
      <c r="S195" s="103"/>
      <c r="T195" s="103"/>
      <c r="U195" s="103"/>
      <c r="V195" s="103"/>
      <c r="W195"/>
      <c r="X195"/>
      <c r="Y195"/>
      <c r="Z195"/>
      <c r="AA195"/>
      <c r="AB195"/>
      <c r="AC195"/>
      <c r="AD195"/>
      <c r="AE195"/>
      <c r="AF195"/>
      <c r="AG195"/>
      <c r="AH195"/>
    </row>
    <row r="196" spans="1:34" s="104" customFormat="1" ht="14" x14ac:dyDescent="0.3">
      <c r="A196" s="256"/>
      <c r="B196" s="347" t="s">
        <v>182</v>
      </c>
      <c r="C196" s="130"/>
      <c r="D196" s="640"/>
      <c r="E196" s="641"/>
      <c r="F196" s="642"/>
      <c r="G196" s="643"/>
      <c r="H196" s="644"/>
      <c r="I196" s="131"/>
      <c r="J196" s="348" t="str">
        <f t="shared" si="19"/>
        <v/>
      </c>
      <c r="K196" s="256"/>
      <c r="L196" s="103"/>
      <c r="M196" s="103"/>
      <c r="N196" s="103"/>
      <c r="O196" s="103"/>
      <c r="P196" s="103"/>
      <c r="Q196" s="103"/>
      <c r="R196" s="103"/>
      <c r="S196" s="103"/>
      <c r="T196" s="103"/>
      <c r="U196" s="103"/>
      <c r="V196" s="103"/>
      <c r="W196"/>
      <c r="X196"/>
      <c r="Y196"/>
      <c r="Z196"/>
      <c r="AA196"/>
      <c r="AB196"/>
      <c r="AC196"/>
      <c r="AD196"/>
      <c r="AE196"/>
      <c r="AF196"/>
      <c r="AG196"/>
      <c r="AH196"/>
    </row>
    <row r="197" spans="1:34" s="104" customFormat="1" ht="14" x14ac:dyDescent="0.3">
      <c r="A197" s="256"/>
      <c r="B197" s="347" t="s">
        <v>183</v>
      </c>
      <c r="C197" s="130"/>
      <c r="D197" s="640"/>
      <c r="E197" s="641"/>
      <c r="F197" s="642"/>
      <c r="G197" s="643"/>
      <c r="H197" s="644"/>
      <c r="I197" s="131"/>
      <c r="J197" s="348" t="str">
        <f t="shared" si="19"/>
        <v/>
      </c>
      <c r="K197" s="256"/>
      <c r="L197" s="103"/>
      <c r="M197" s="103"/>
      <c r="N197" s="103"/>
      <c r="O197" s="103"/>
      <c r="P197" s="103"/>
      <c r="Q197" s="103"/>
      <c r="R197" s="103"/>
      <c r="S197" s="103"/>
      <c r="T197" s="103"/>
      <c r="U197" s="103"/>
      <c r="V197" s="103"/>
      <c r="W197"/>
      <c r="X197"/>
      <c r="Y197"/>
      <c r="Z197"/>
      <c r="AA197"/>
      <c r="AB197"/>
      <c r="AC197"/>
      <c r="AD197"/>
      <c r="AE197"/>
      <c r="AF197"/>
      <c r="AG197"/>
      <c r="AH197"/>
    </row>
    <row r="198" spans="1:34" s="104" customFormat="1" ht="14" x14ac:dyDescent="0.3">
      <c r="A198" s="256"/>
      <c r="B198" s="347" t="s">
        <v>184</v>
      </c>
      <c r="C198" s="130"/>
      <c r="D198" s="640"/>
      <c r="E198" s="641"/>
      <c r="F198" s="642"/>
      <c r="G198" s="643"/>
      <c r="H198" s="644"/>
      <c r="I198" s="131"/>
      <c r="J198" s="348" t="str">
        <f t="shared" si="19"/>
        <v/>
      </c>
      <c r="K198" s="256"/>
      <c r="L198" s="103"/>
      <c r="M198" s="103"/>
      <c r="N198" s="103"/>
      <c r="O198" s="103"/>
      <c r="P198" s="103"/>
      <c r="Q198" s="103"/>
      <c r="R198" s="103"/>
      <c r="S198" s="103"/>
      <c r="T198" s="103"/>
      <c r="U198" s="103"/>
      <c r="V198" s="103"/>
      <c r="W198"/>
      <c r="X198"/>
      <c r="Y198"/>
      <c r="Z198"/>
      <c r="AA198"/>
      <c r="AB198"/>
      <c r="AC198"/>
      <c r="AD198"/>
      <c r="AE198"/>
      <c r="AF198"/>
      <c r="AG198"/>
      <c r="AH198"/>
    </row>
    <row r="199" spans="1:34" s="104" customFormat="1" ht="14" x14ac:dyDescent="0.3">
      <c r="A199" s="256"/>
      <c r="B199" s="347" t="s">
        <v>185</v>
      </c>
      <c r="C199" s="130"/>
      <c r="D199" s="640"/>
      <c r="E199" s="641"/>
      <c r="F199" s="642"/>
      <c r="G199" s="643"/>
      <c r="H199" s="644"/>
      <c r="I199" s="131"/>
      <c r="J199" s="348" t="str">
        <f t="shared" si="19"/>
        <v/>
      </c>
      <c r="K199" s="256"/>
      <c r="L199" s="103"/>
      <c r="M199" s="103"/>
      <c r="N199" s="103"/>
      <c r="O199" s="103"/>
      <c r="P199" s="103"/>
      <c r="Q199" s="103"/>
      <c r="R199" s="103"/>
      <c r="S199" s="103"/>
      <c r="T199" s="103"/>
      <c r="U199" s="103"/>
      <c r="V199" s="103"/>
      <c r="W199"/>
      <c r="X199"/>
      <c r="Y199"/>
      <c r="Z199"/>
      <c r="AA199"/>
      <c r="AB199"/>
      <c r="AC199"/>
      <c r="AD199"/>
      <c r="AE199"/>
      <c r="AF199"/>
      <c r="AG199"/>
      <c r="AH199"/>
    </row>
    <row r="200" spans="1:34" s="104" customFormat="1" ht="14" x14ac:dyDescent="0.3">
      <c r="A200" s="256"/>
      <c r="B200" s="347" t="s">
        <v>186</v>
      </c>
      <c r="C200" s="130"/>
      <c r="D200" s="640"/>
      <c r="E200" s="641"/>
      <c r="F200" s="642"/>
      <c r="G200" s="643"/>
      <c r="H200" s="644"/>
      <c r="I200" s="131"/>
      <c r="J200" s="348" t="str">
        <f t="shared" si="19"/>
        <v/>
      </c>
      <c r="K200" s="256"/>
      <c r="L200" s="103"/>
      <c r="M200" s="103"/>
      <c r="N200" s="103"/>
      <c r="O200" s="103"/>
      <c r="P200" s="103"/>
      <c r="Q200" s="103"/>
      <c r="R200" s="103"/>
      <c r="S200" s="103"/>
      <c r="T200" s="103"/>
      <c r="U200" s="103"/>
      <c r="V200" s="103"/>
      <c r="W200"/>
      <c r="X200"/>
      <c r="Y200"/>
      <c r="Z200"/>
      <c r="AA200"/>
      <c r="AB200"/>
      <c r="AC200"/>
      <c r="AD200"/>
      <c r="AE200"/>
      <c r="AF200"/>
      <c r="AG200"/>
      <c r="AH200"/>
    </row>
    <row r="201" spans="1:34" s="104" customFormat="1" ht="14" x14ac:dyDescent="0.3">
      <c r="A201" s="256"/>
      <c r="B201" s="347" t="s">
        <v>209</v>
      </c>
      <c r="C201" s="130"/>
      <c r="D201" s="640"/>
      <c r="E201" s="641"/>
      <c r="F201" s="642"/>
      <c r="G201" s="643"/>
      <c r="H201" s="644"/>
      <c r="I201" s="131"/>
      <c r="J201" s="348" t="str">
        <f t="shared" si="19"/>
        <v/>
      </c>
      <c r="K201" s="256"/>
      <c r="L201" s="103"/>
      <c r="M201" s="103"/>
      <c r="N201" s="103"/>
      <c r="O201" s="103"/>
      <c r="P201" s="103"/>
      <c r="Q201" s="103"/>
      <c r="R201" s="103"/>
      <c r="S201" s="103"/>
      <c r="T201" s="103"/>
      <c r="U201" s="103"/>
      <c r="V201" s="103"/>
      <c r="W201"/>
      <c r="X201"/>
      <c r="Y201"/>
      <c r="Z201"/>
      <c r="AA201"/>
      <c r="AB201"/>
      <c r="AC201"/>
      <c r="AD201"/>
      <c r="AE201"/>
      <c r="AF201"/>
      <c r="AG201"/>
      <c r="AH201"/>
    </row>
    <row r="202" spans="1:34" s="104" customFormat="1" ht="14" x14ac:dyDescent="0.3">
      <c r="A202" s="256"/>
      <c r="B202" s="347" t="s">
        <v>210</v>
      </c>
      <c r="C202" s="130"/>
      <c r="D202" s="640"/>
      <c r="E202" s="641"/>
      <c r="F202" s="642"/>
      <c r="G202" s="643"/>
      <c r="H202" s="644"/>
      <c r="I202" s="131"/>
      <c r="J202" s="348" t="str">
        <f t="shared" si="19"/>
        <v/>
      </c>
      <c r="K202" s="256"/>
      <c r="L202" s="103"/>
      <c r="M202" s="103"/>
      <c r="N202" s="103"/>
      <c r="O202" s="103"/>
      <c r="P202" s="103"/>
      <c r="Q202" s="103"/>
      <c r="R202" s="103"/>
      <c r="S202" s="103"/>
      <c r="T202" s="103"/>
      <c r="U202" s="103"/>
      <c r="V202" s="103"/>
      <c r="W202"/>
      <c r="X202"/>
      <c r="Y202"/>
      <c r="Z202"/>
      <c r="AA202"/>
      <c r="AB202"/>
      <c r="AC202"/>
      <c r="AD202"/>
      <c r="AE202"/>
      <c r="AF202"/>
      <c r="AG202"/>
      <c r="AH202"/>
    </row>
    <row r="203" spans="1:34" s="104" customFormat="1" ht="14" x14ac:dyDescent="0.3">
      <c r="A203" s="256"/>
      <c r="B203" s="347" t="s">
        <v>211</v>
      </c>
      <c r="C203" s="130"/>
      <c r="D203" s="640"/>
      <c r="E203" s="641"/>
      <c r="F203" s="642"/>
      <c r="G203" s="643"/>
      <c r="H203" s="644"/>
      <c r="I203" s="131"/>
      <c r="J203" s="348" t="str">
        <f t="shared" si="19"/>
        <v/>
      </c>
      <c r="K203" s="256"/>
      <c r="L203" s="103"/>
      <c r="M203" s="103"/>
      <c r="N203" s="103"/>
      <c r="O203" s="103"/>
      <c r="P203" s="103"/>
      <c r="Q203" s="103"/>
      <c r="R203" s="103"/>
      <c r="S203" s="103"/>
      <c r="T203" s="103"/>
      <c r="U203" s="103"/>
      <c r="V203" s="103"/>
      <c r="W203"/>
      <c r="X203"/>
      <c r="Y203"/>
      <c r="Z203"/>
      <c r="AA203"/>
      <c r="AB203"/>
      <c r="AC203"/>
      <c r="AD203"/>
      <c r="AE203"/>
      <c r="AF203"/>
      <c r="AG203"/>
      <c r="AH203"/>
    </row>
    <row r="204" spans="1:34" s="104" customFormat="1" ht="14" x14ac:dyDescent="0.3">
      <c r="A204" s="256"/>
      <c r="B204" s="347" t="s">
        <v>212</v>
      </c>
      <c r="C204" s="130"/>
      <c r="D204" s="640"/>
      <c r="E204" s="641"/>
      <c r="F204" s="642"/>
      <c r="G204" s="643"/>
      <c r="H204" s="644"/>
      <c r="I204" s="131"/>
      <c r="J204" s="348" t="str">
        <f t="shared" si="19"/>
        <v/>
      </c>
      <c r="K204" s="256"/>
      <c r="L204" s="103"/>
      <c r="M204" s="103"/>
      <c r="N204" s="103"/>
      <c r="O204" s="103"/>
      <c r="P204" s="103"/>
      <c r="Q204" s="103"/>
      <c r="R204" s="103"/>
      <c r="S204" s="103"/>
      <c r="T204" s="103"/>
      <c r="U204" s="103"/>
      <c r="V204" s="103"/>
      <c r="W204"/>
      <c r="X204"/>
      <c r="Y204"/>
      <c r="Z204"/>
      <c r="AA204"/>
      <c r="AB204"/>
      <c r="AC204"/>
      <c r="AD204"/>
      <c r="AE204"/>
      <c r="AF204"/>
      <c r="AG204"/>
      <c r="AH204"/>
    </row>
    <row r="205" spans="1:34" s="104" customFormat="1" ht="14.5" thickBot="1" x14ac:dyDescent="0.35">
      <c r="A205" s="256"/>
      <c r="B205" s="347" t="s">
        <v>213</v>
      </c>
      <c r="C205" s="130"/>
      <c r="D205" s="640"/>
      <c r="E205" s="641"/>
      <c r="F205" s="642"/>
      <c r="G205" s="643"/>
      <c r="H205" s="644"/>
      <c r="I205" s="131"/>
      <c r="J205" s="348" t="str">
        <f t="shared" si="19"/>
        <v/>
      </c>
      <c r="K205" s="256"/>
      <c r="L205" s="103"/>
      <c r="M205" s="103"/>
      <c r="N205" s="103"/>
      <c r="O205" s="103"/>
      <c r="P205" s="103"/>
      <c r="Q205" s="103"/>
      <c r="R205" s="103"/>
      <c r="S205" s="103"/>
      <c r="T205" s="103"/>
      <c r="U205" s="103"/>
      <c r="V205" s="103"/>
      <c r="W205"/>
      <c r="X205"/>
      <c r="Y205"/>
      <c r="Z205"/>
      <c r="AA205"/>
      <c r="AB205"/>
      <c r="AC205"/>
      <c r="AD205"/>
      <c r="AE205"/>
      <c r="AF205"/>
      <c r="AG205"/>
      <c r="AH205"/>
    </row>
    <row r="206" spans="1:34" s="104" customFormat="1" ht="14.5" thickBot="1" x14ac:dyDescent="0.35">
      <c r="A206" s="256"/>
      <c r="B206" s="305"/>
      <c r="C206" s="305"/>
      <c r="D206" s="305"/>
      <c r="E206" s="305"/>
      <c r="F206" s="305"/>
      <c r="G206" s="305"/>
      <c r="H206" s="351"/>
      <c r="I206" s="344" t="s">
        <v>214</v>
      </c>
      <c r="J206" s="345">
        <f>SUM(J191:J205)</f>
        <v>0</v>
      </c>
      <c r="K206" s="256"/>
      <c r="L206" s="103"/>
      <c r="M206" s="103"/>
      <c r="N206" s="103"/>
      <c r="O206" s="103"/>
      <c r="P206" s="103"/>
      <c r="Q206" s="103"/>
      <c r="R206" s="103"/>
      <c r="S206" s="103"/>
      <c r="T206" s="103"/>
      <c r="U206" s="103"/>
      <c r="V206" s="103"/>
      <c r="W206"/>
      <c r="X206"/>
      <c r="Y206"/>
      <c r="Z206"/>
      <c r="AA206"/>
      <c r="AB206"/>
      <c r="AC206"/>
      <c r="AD206"/>
      <c r="AE206"/>
      <c r="AF206"/>
      <c r="AG206"/>
      <c r="AH206"/>
    </row>
    <row r="207" spans="1:34" s="104" customFormat="1" ht="10.5" customHeight="1" thickBot="1" x14ac:dyDescent="0.35">
      <c r="A207" s="256"/>
      <c r="B207" s="305"/>
      <c r="C207" s="305"/>
      <c r="D207" s="305"/>
      <c r="E207" s="305"/>
      <c r="F207" s="305"/>
      <c r="G207" s="305"/>
      <c r="H207" s="352"/>
      <c r="I207" s="353"/>
      <c r="J207" s="349"/>
      <c r="K207" s="256"/>
      <c r="L207" s="103"/>
      <c r="M207" s="103"/>
      <c r="N207" s="103"/>
      <c r="O207" s="103"/>
      <c r="P207" s="103"/>
      <c r="Q207" s="103"/>
      <c r="R207" s="103"/>
      <c r="S207" s="103"/>
      <c r="T207" s="103"/>
      <c r="U207" s="103"/>
      <c r="V207" s="103"/>
      <c r="W207"/>
      <c r="X207"/>
      <c r="Y207"/>
      <c r="Z207"/>
      <c r="AA207"/>
      <c r="AB207"/>
      <c r="AC207"/>
      <c r="AD207"/>
      <c r="AE207"/>
      <c r="AF207"/>
      <c r="AG207"/>
      <c r="AH207"/>
    </row>
    <row r="208" spans="1:34" s="132" customFormat="1" ht="24.75" customHeight="1" thickBot="1" x14ac:dyDescent="0.4">
      <c r="A208" s="266"/>
      <c r="B208" s="266"/>
      <c r="C208" s="266"/>
      <c r="D208" s="266"/>
      <c r="E208" s="650" t="s">
        <v>240</v>
      </c>
      <c r="F208" s="650"/>
      <c r="G208" s="650"/>
      <c r="H208" s="650"/>
      <c r="I208" s="651"/>
      <c r="J208" s="350">
        <f>ROUND(J206+J188,2)</f>
        <v>0</v>
      </c>
      <c r="K208" s="266"/>
      <c r="L208" s="113"/>
      <c r="M208" s="113"/>
      <c r="N208" s="113"/>
      <c r="O208" s="113"/>
      <c r="P208" s="113"/>
      <c r="Q208" s="113"/>
      <c r="R208" s="113"/>
      <c r="S208" s="113"/>
      <c r="T208" s="113"/>
      <c r="U208" s="113"/>
      <c r="V208" s="113"/>
    </row>
    <row r="209" spans="1:34" s="132" customFormat="1" ht="24.5" customHeight="1" x14ac:dyDescent="0.35">
      <c r="A209" s="266"/>
      <c r="B209" s="266"/>
      <c r="C209" s="266"/>
      <c r="D209" s="266"/>
      <c r="E209" s="354"/>
      <c r="F209" s="354"/>
      <c r="G209" s="354"/>
      <c r="H209" s="354"/>
      <c r="I209" s="355"/>
      <c r="J209" s="356"/>
      <c r="K209" s="266"/>
      <c r="L209" s="113"/>
      <c r="M209" s="113"/>
      <c r="N209" s="113"/>
      <c r="O209" s="113"/>
      <c r="P209" s="113"/>
      <c r="Q209" s="113"/>
      <c r="R209" s="113"/>
      <c r="S209" s="113"/>
      <c r="T209" s="113"/>
      <c r="U209" s="113"/>
      <c r="V209" s="113"/>
    </row>
    <row r="222" spans="1:34" s="104" customFormat="1" ht="14" hidden="1" x14ac:dyDescent="0.3">
      <c r="A222" s="134"/>
      <c r="B222" s="134"/>
      <c r="C222" s="134"/>
      <c r="D222" s="134"/>
      <c r="E222" s="134"/>
      <c r="F222" s="134"/>
      <c r="G222" s="134"/>
      <c r="H222" s="134"/>
      <c r="I222" s="134"/>
      <c r="J222" s="134"/>
      <c r="K222" s="134"/>
      <c r="L222" s="103"/>
      <c r="M222" s="103"/>
      <c r="N222" s="103"/>
      <c r="O222" s="103"/>
      <c r="P222" s="103"/>
      <c r="Q222" s="103"/>
      <c r="R222" s="103"/>
      <c r="S222" s="103"/>
      <c r="T222" s="103"/>
      <c r="U222" s="103"/>
      <c r="V222" s="103"/>
      <c r="W222"/>
      <c r="X222"/>
      <c r="Y222"/>
      <c r="Z222"/>
      <c r="AA222"/>
      <c r="AB222"/>
      <c r="AC222"/>
      <c r="AD222"/>
      <c r="AE222"/>
      <c r="AF222"/>
      <c r="AG222"/>
      <c r="AH222"/>
    </row>
    <row r="223" spans="1:34" s="104" customFormat="1" ht="6" hidden="1" customHeight="1" x14ac:dyDescent="0.3">
      <c r="A223" s="134"/>
      <c r="B223" s="135"/>
      <c r="C223" s="135"/>
      <c r="D223" s="135"/>
      <c r="E223" s="135"/>
      <c r="F223" s="135"/>
      <c r="G223" s="135"/>
      <c r="H223" s="135"/>
      <c r="I223" s="135"/>
      <c r="J223" s="135"/>
      <c r="K223" s="135"/>
      <c r="L223" s="136"/>
      <c r="M223" s="103"/>
      <c r="N223" s="103"/>
      <c r="O223" s="103"/>
      <c r="P223" s="103"/>
      <c r="Q223" s="103"/>
      <c r="R223" s="103"/>
      <c r="S223" s="103"/>
      <c r="T223" s="103"/>
      <c r="U223" s="103"/>
      <c r="V223" s="103"/>
      <c r="W223"/>
      <c r="X223"/>
      <c r="Y223"/>
      <c r="Z223"/>
      <c r="AA223"/>
      <c r="AB223"/>
      <c r="AC223"/>
      <c r="AD223"/>
      <c r="AE223"/>
      <c r="AF223"/>
      <c r="AG223"/>
      <c r="AH223"/>
    </row>
    <row r="224" spans="1:34" s="104" customFormat="1" ht="22.5" hidden="1" customHeight="1" x14ac:dyDescent="0.3">
      <c r="A224" s="134"/>
      <c r="B224" s="134"/>
      <c r="C224" s="134"/>
      <c r="D224" s="134"/>
      <c r="E224" s="134"/>
      <c r="F224" s="134"/>
      <c r="G224" s="134"/>
      <c r="H224" s="134"/>
      <c r="I224" s="134"/>
      <c r="J224" s="134"/>
      <c r="K224" s="134"/>
      <c r="L224" s="103"/>
      <c r="M224" s="103"/>
      <c r="N224" s="103"/>
      <c r="O224" s="103"/>
      <c r="P224" s="103"/>
      <c r="Q224" s="103"/>
      <c r="R224" s="103"/>
      <c r="S224" s="103"/>
      <c r="T224" s="103"/>
      <c r="U224" s="103"/>
      <c r="V224" s="103"/>
      <c r="W224"/>
      <c r="X224"/>
      <c r="Y224"/>
      <c r="Z224"/>
      <c r="AA224"/>
      <c r="AB224"/>
      <c r="AC224"/>
      <c r="AD224"/>
      <c r="AE224"/>
      <c r="AF224"/>
      <c r="AG224"/>
      <c r="AH224"/>
    </row>
  </sheetData>
  <sheetProtection algorithmName="SHA-512" hashValue="bJT8XkRu8JrY+yFCqOizrMrKFteiHr9pqoHWo7ESXJk+jmbJhUmeIkvnQuO3T4CRrbRb8LX9mpY2IfdwclNNmQ==" saltValue="L49kZPFK44XzVhwIp4FsDA==" spinCount="100000" sheet="1" objects="1" selectLockedCells="1"/>
  <protectedRanges>
    <protectedRange sqref="I23 I45:I47 I49:I58 I119 I141:I143 I145:I154" name="Bereich6_1_1_1"/>
    <protectedRange sqref="I24:I40 I44 I48 I120:I136 I140 I144" name="Bereich6_1_1_1_1"/>
  </protectedRanges>
  <mergeCells count="303">
    <mergeCell ref="D204:E204"/>
    <mergeCell ref="F204:H204"/>
    <mergeCell ref="D205:E205"/>
    <mergeCell ref="F205:H205"/>
    <mergeCell ref="E208:I208"/>
    <mergeCell ref="D195:E195"/>
    <mergeCell ref="F195:H195"/>
    <mergeCell ref="D196:E196"/>
    <mergeCell ref="F196:H196"/>
    <mergeCell ref="D197:E197"/>
    <mergeCell ref="F197:H197"/>
    <mergeCell ref="D201:E201"/>
    <mergeCell ref="F201:H201"/>
    <mergeCell ref="D202:E202"/>
    <mergeCell ref="F202:H202"/>
    <mergeCell ref="D203:E203"/>
    <mergeCell ref="F203:H203"/>
    <mergeCell ref="D198:E198"/>
    <mergeCell ref="F198:H198"/>
    <mergeCell ref="D199:E199"/>
    <mergeCell ref="F199:H199"/>
    <mergeCell ref="D200:E200"/>
    <mergeCell ref="F200:H200"/>
    <mergeCell ref="D193:E193"/>
    <mergeCell ref="F193:H193"/>
    <mergeCell ref="D194:E194"/>
    <mergeCell ref="F194:H194"/>
    <mergeCell ref="F180:G180"/>
    <mergeCell ref="F181:G181"/>
    <mergeCell ref="F182:G182"/>
    <mergeCell ref="F183:G183"/>
    <mergeCell ref="F184:G184"/>
    <mergeCell ref="F185:G185"/>
    <mergeCell ref="F186:G186"/>
    <mergeCell ref="F187:G187"/>
    <mergeCell ref="B189:D189"/>
    <mergeCell ref="D190:E190"/>
    <mergeCell ref="F190:H190"/>
    <mergeCell ref="D191:E191"/>
    <mergeCell ref="F191:H191"/>
    <mergeCell ref="D192:E192"/>
    <mergeCell ref="F192:H192"/>
    <mergeCell ref="F173:G173"/>
    <mergeCell ref="B174:J174"/>
    <mergeCell ref="F175:G175"/>
    <mergeCell ref="F176:G176"/>
    <mergeCell ref="F178:G178"/>
    <mergeCell ref="F179:G179"/>
    <mergeCell ref="B167:J167"/>
    <mergeCell ref="B168:F168"/>
    <mergeCell ref="H168:I168"/>
    <mergeCell ref="B169:J169"/>
    <mergeCell ref="B170:J170"/>
    <mergeCell ref="B172:D172"/>
    <mergeCell ref="B160:J160"/>
    <mergeCell ref="B161:J161"/>
    <mergeCell ref="B162:J162"/>
    <mergeCell ref="B163:J163"/>
    <mergeCell ref="B164:J164"/>
    <mergeCell ref="B165:J165"/>
    <mergeCell ref="E154:F154"/>
    <mergeCell ref="G154:H154"/>
    <mergeCell ref="B156:J156"/>
    <mergeCell ref="B157:J157"/>
    <mergeCell ref="B158:J158"/>
    <mergeCell ref="B159:J159"/>
    <mergeCell ref="E151:F151"/>
    <mergeCell ref="G151:H151"/>
    <mergeCell ref="E152:F152"/>
    <mergeCell ref="G152:H152"/>
    <mergeCell ref="E153:F153"/>
    <mergeCell ref="G153:H153"/>
    <mergeCell ref="E148:F148"/>
    <mergeCell ref="G148:H148"/>
    <mergeCell ref="E149:F149"/>
    <mergeCell ref="G149:H149"/>
    <mergeCell ref="E150:F150"/>
    <mergeCell ref="G150:H150"/>
    <mergeCell ref="E145:F145"/>
    <mergeCell ref="G145:H145"/>
    <mergeCell ref="E146:F146"/>
    <mergeCell ref="G146:H146"/>
    <mergeCell ref="E147:F147"/>
    <mergeCell ref="G147:H147"/>
    <mergeCell ref="E142:F142"/>
    <mergeCell ref="G142:H142"/>
    <mergeCell ref="E143:F143"/>
    <mergeCell ref="G143:H143"/>
    <mergeCell ref="B144:I144"/>
    <mergeCell ref="L144:S144"/>
    <mergeCell ref="B137:F137"/>
    <mergeCell ref="H137:I137"/>
    <mergeCell ref="B139:J139"/>
    <mergeCell ref="B140:I140"/>
    <mergeCell ref="E141:F141"/>
    <mergeCell ref="G141:H141"/>
    <mergeCell ref="C133:D133"/>
    <mergeCell ref="E133:G133"/>
    <mergeCell ref="H133:I133"/>
    <mergeCell ref="C134:D134"/>
    <mergeCell ref="E134:G134"/>
    <mergeCell ref="H134:I134"/>
    <mergeCell ref="C131:D131"/>
    <mergeCell ref="E131:G131"/>
    <mergeCell ref="H131:I131"/>
    <mergeCell ref="C132:D132"/>
    <mergeCell ref="E132:G132"/>
    <mergeCell ref="H132:I132"/>
    <mergeCell ref="C129:D129"/>
    <mergeCell ref="E129:G129"/>
    <mergeCell ref="H129:I129"/>
    <mergeCell ref="C130:D130"/>
    <mergeCell ref="E130:G130"/>
    <mergeCell ref="H130:I130"/>
    <mergeCell ref="C127:D127"/>
    <mergeCell ref="E127:G127"/>
    <mergeCell ref="H127:I127"/>
    <mergeCell ref="C128:D128"/>
    <mergeCell ref="E128:G128"/>
    <mergeCell ref="H128:I128"/>
    <mergeCell ref="B124:I124"/>
    <mergeCell ref="L124:S124"/>
    <mergeCell ref="C125:D125"/>
    <mergeCell ref="E125:G125"/>
    <mergeCell ref="H125:I125"/>
    <mergeCell ref="C126:D126"/>
    <mergeCell ref="E126:G126"/>
    <mergeCell ref="H126:I126"/>
    <mergeCell ref="B120:I120"/>
    <mergeCell ref="C121:D121"/>
    <mergeCell ref="E121:G121"/>
    <mergeCell ref="H121:I121"/>
    <mergeCell ref="B122:I122"/>
    <mergeCell ref="C123:D123"/>
    <mergeCell ref="E123:G123"/>
    <mergeCell ref="H123:I123"/>
    <mergeCell ref="E113:I113"/>
    <mergeCell ref="B116:F116"/>
    <mergeCell ref="H116:I116"/>
    <mergeCell ref="B118:J118"/>
    <mergeCell ref="C119:D119"/>
    <mergeCell ref="E119:G119"/>
    <mergeCell ref="H119:I119"/>
    <mergeCell ref="C115:H115"/>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F90:G90"/>
    <mergeCell ref="F91:G91"/>
    <mergeCell ref="F92:G92"/>
    <mergeCell ref="B94:D94"/>
    <mergeCell ref="D95:E95"/>
    <mergeCell ref="F95:H95"/>
    <mergeCell ref="F84:G84"/>
    <mergeCell ref="F85:G85"/>
    <mergeCell ref="F86:G86"/>
    <mergeCell ref="F87:G87"/>
    <mergeCell ref="F88:G88"/>
    <mergeCell ref="F89:G89"/>
    <mergeCell ref="B77:D77"/>
    <mergeCell ref="F78:G78"/>
    <mergeCell ref="B79:J79"/>
    <mergeCell ref="F80:G80"/>
    <mergeCell ref="F81:G81"/>
    <mergeCell ref="F83:G83"/>
    <mergeCell ref="B70:J70"/>
    <mergeCell ref="B71:J71"/>
    <mergeCell ref="B72:F72"/>
    <mergeCell ref="H72:I72"/>
    <mergeCell ref="B74:J74"/>
    <mergeCell ref="B75:J75"/>
    <mergeCell ref="B64:J64"/>
    <mergeCell ref="B65:J65"/>
    <mergeCell ref="B66:J66"/>
    <mergeCell ref="B67:J67"/>
    <mergeCell ref="B68:J68"/>
    <mergeCell ref="B69:J69"/>
    <mergeCell ref="E58:F58"/>
    <mergeCell ref="G58:H58"/>
    <mergeCell ref="B60:J60"/>
    <mergeCell ref="B61:J61"/>
    <mergeCell ref="B62:J62"/>
    <mergeCell ref="B63:J63"/>
    <mergeCell ref="E55:F55"/>
    <mergeCell ref="G55:H55"/>
    <mergeCell ref="E56:F56"/>
    <mergeCell ref="G56:H56"/>
    <mergeCell ref="E57:F57"/>
    <mergeCell ref="G57:H57"/>
    <mergeCell ref="E52:F52"/>
    <mergeCell ref="G52:H52"/>
    <mergeCell ref="E53:F53"/>
    <mergeCell ref="G53:H53"/>
    <mergeCell ref="E54:F54"/>
    <mergeCell ref="G54:H54"/>
    <mergeCell ref="E49:F49"/>
    <mergeCell ref="G49:H49"/>
    <mergeCell ref="E50:F50"/>
    <mergeCell ref="G50:H50"/>
    <mergeCell ref="E51:F51"/>
    <mergeCell ref="G51:H51"/>
    <mergeCell ref="E46:F46"/>
    <mergeCell ref="G46:H46"/>
    <mergeCell ref="E47:F47"/>
    <mergeCell ref="G47:H47"/>
    <mergeCell ref="B48:I48"/>
    <mergeCell ref="L48:S48"/>
    <mergeCell ref="B41:F41"/>
    <mergeCell ref="H41:I41"/>
    <mergeCell ref="B43:J43"/>
    <mergeCell ref="B44:I44"/>
    <mergeCell ref="E45:F45"/>
    <mergeCell ref="G45:H45"/>
    <mergeCell ref="C37:D37"/>
    <mergeCell ref="E37:G37"/>
    <mergeCell ref="H37:I37"/>
    <mergeCell ref="C38:D38"/>
    <mergeCell ref="E38:G38"/>
    <mergeCell ref="H38:I38"/>
    <mergeCell ref="C35:D35"/>
    <mergeCell ref="E35:G35"/>
    <mergeCell ref="H35:I35"/>
    <mergeCell ref="C36:D36"/>
    <mergeCell ref="E36:G36"/>
    <mergeCell ref="H36:I36"/>
    <mergeCell ref="C33:D33"/>
    <mergeCell ref="E33:G33"/>
    <mergeCell ref="H33:I33"/>
    <mergeCell ref="C31:D31"/>
    <mergeCell ref="E31:G31"/>
    <mergeCell ref="H31:I31"/>
    <mergeCell ref="C34:D34"/>
    <mergeCell ref="E34:G34"/>
    <mergeCell ref="H34:I34"/>
    <mergeCell ref="C32:D32"/>
    <mergeCell ref="E32:G32"/>
    <mergeCell ref="H32:I32"/>
    <mergeCell ref="L28:S28"/>
    <mergeCell ref="C29:D29"/>
    <mergeCell ref="E29:G29"/>
    <mergeCell ref="H29:I29"/>
    <mergeCell ref="C23:D23"/>
    <mergeCell ref="E23:G23"/>
    <mergeCell ref="H23:I23"/>
    <mergeCell ref="B28:I28"/>
    <mergeCell ref="C30:D30"/>
    <mergeCell ref="E30:G30"/>
    <mergeCell ref="H30:I30"/>
    <mergeCell ref="B26:I26"/>
    <mergeCell ref="C27:D27"/>
    <mergeCell ref="E27:G27"/>
    <mergeCell ref="H27:I27"/>
    <mergeCell ref="I4:J4"/>
    <mergeCell ref="I5:J5"/>
    <mergeCell ref="B7:K7"/>
    <mergeCell ref="I8:J8"/>
    <mergeCell ref="B9:D9"/>
    <mergeCell ref="B10:F10"/>
    <mergeCell ref="B24:I24"/>
    <mergeCell ref="C25:D25"/>
    <mergeCell ref="E25:G25"/>
    <mergeCell ref="H25:I25"/>
    <mergeCell ref="F4:G4"/>
    <mergeCell ref="F5:G5"/>
    <mergeCell ref="B18:D18"/>
    <mergeCell ref="H18:K18"/>
    <mergeCell ref="B21:F21"/>
    <mergeCell ref="H21:I21"/>
    <mergeCell ref="B11:D11"/>
    <mergeCell ref="F11:J11"/>
    <mergeCell ref="B13:D13"/>
    <mergeCell ref="F13:J13"/>
    <mergeCell ref="B15:J15"/>
    <mergeCell ref="B17:D17"/>
    <mergeCell ref="H17:J17"/>
    <mergeCell ref="B22:J22"/>
  </mergeCells>
  <dataValidations count="7">
    <dataValidation allowBlank="1" error="Es sind maximal Personalaufwendungen in Höhe von 62.000 € pro Jahr und Vollzeitstelle förderfähig." sqref="F83:G92 JB83:JC92 SX83:SY92 ACT83:ACU92 AMP83:AMQ92 AWL83:AWM92 BGH83:BGI92 BQD83:BQE92 BZZ83:CAA92 CJV83:CJW92 CTR83:CTS92 DDN83:DDO92 DNJ83:DNK92 DXF83:DXG92 EHB83:EHC92 EQX83:EQY92 FAT83:FAU92 FKP83:FKQ92 FUL83:FUM92 GEH83:GEI92 GOD83:GOE92 GXZ83:GYA92 HHV83:HHW92 HRR83:HRS92 IBN83:IBO92 ILJ83:ILK92 IVF83:IVG92 JFB83:JFC92 JOX83:JOY92 JYT83:JYU92 KIP83:KIQ92 KSL83:KSM92 LCH83:LCI92 LMD83:LME92 LVZ83:LWA92 MFV83:MFW92 MPR83:MPS92 MZN83:MZO92 NJJ83:NJK92 NTF83:NTG92 ODB83:ODC92 OMX83:OMY92 OWT83:OWU92 PGP83:PGQ92 PQL83:PQM92 QAH83:QAI92 QKD83:QKE92 QTZ83:QUA92 RDV83:RDW92 RNR83:RNS92 RXN83:RXO92 SHJ83:SHK92 SRF83:SRG92 TBB83:TBC92 TKX83:TKY92 TUT83:TUU92 UEP83:UEQ92 UOL83:UOM92 UYH83:UYI92 VID83:VIE92 VRZ83:VSA92 WBV83:WBW92 WLR83:WLS92 WVN83:WVO92 F65619:G65628 JB65619:JC65628 SX65619:SY65628 ACT65619:ACU65628 AMP65619:AMQ65628 AWL65619:AWM65628 BGH65619:BGI65628 BQD65619:BQE65628 BZZ65619:CAA65628 CJV65619:CJW65628 CTR65619:CTS65628 DDN65619:DDO65628 DNJ65619:DNK65628 DXF65619:DXG65628 EHB65619:EHC65628 EQX65619:EQY65628 FAT65619:FAU65628 FKP65619:FKQ65628 FUL65619:FUM65628 GEH65619:GEI65628 GOD65619:GOE65628 GXZ65619:GYA65628 HHV65619:HHW65628 HRR65619:HRS65628 IBN65619:IBO65628 ILJ65619:ILK65628 IVF65619:IVG65628 JFB65619:JFC65628 JOX65619:JOY65628 JYT65619:JYU65628 KIP65619:KIQ65628 KSL65619:KSM65628 LCH65619:LCI65628 LMD65619:LME65628 LVZ65619:LWA65628 MFV65619:MFW65628 MPR65619:MPS65628 MZN65619:MZO65628 NJJ65619:NJK65628 NTF65619:NTG65628 ODB65619:ODC65628 OMX65619:OMY65628 OWT65619:OWU65628 PGP65619:PGQ65628 PQL65619:PQM65628 QAH65619:QAI65628 QKD65619:QKE65628 QTZ65619:QUA65628 RDV65619:RDW65628 RNR65619:RNS65628 RXN65619:RXO65628 SHJ65619:SHK65628 SRF65619:SRG65628 TBB65619:TBC65628 TKX65619:TKY65628 TUT65619:TUU65628 UEP65619:UEQ65628 UOL65619:UOM65628 UYH65619:UYI65628 VID65619:VIE65628 VRZ65619:VSA65628 WBV65619:WBW65628 WLR65619:WLS65628 WVN65619:WVO65628 F131155:G131164 JB131155:JC131164 SX131155:SY131164 ACT131155:ACU131164 AMP131155:AMQ131164 AWL131155:AWM131164 BGH131155:BGI131164 BQD131155:BQE131164 BZZ131155:CAA131164 CJV131155:CJW131164 CTR131155:CTS131164 DDN131155:DDO131164 DNJ131155:DNK131164 DXF131155:DXG131164 EHB131155:EHC131164 EQX131155:EQY131164 FAT131155:FAU131164 FKP131155:FKQ131164 FUL131155:FUM131164 GEH131155:GEI131164 GOD131155:GOE131164 GXZ131155:GYA131164 HHV131155:HHW131164 HRR131155:HRS131164 IBN131155:IBO131164 ILJ131155:ILK131164 IVF131155:IVG131164 JFB131155:JFC131164 JOX131155:JOY131164 JYT131155:JYU131164 KIP131155:KIQ131164 KSL131155:KSM131164 LCH131155:LCI131164 LMD131155:LME131164 LVZ131155:LWA131164 MFV131155:MFW131164 MPR131155:MPS131164 MZN131155:MZO131164 NJJ131155:NJK131164 NTF131155:NTG131164 ODB131155:ODC131164 OMX131155:OMY131164 OWT131155:OWU131164 PGP131155:PGQ131164 PQL131155:PQM131164 QAH131155:QAI131164 QKD131155:QKE131164 QTZ131155:QUA131164 RDV131155:RDW131164 RNR131155:RNS131164 RXN131155:RXO131164 SHJ131155:SHK131164 SRF131155:SRG131164 TBB131155:TBC131164 TKX131155:TKY131164 TUT131155:TUU131164 UEP131155:UEQ131164 UOL131155:UOM131164 UYH131155:UYI131164 VID131155:VIE131164 VRZ131155:VSA131164 WBV131155:WBW131164 WLR131155:WLS131164 WVN131155:WVO131164 F196691:G196700 JB196691:JC196700 SX196691:SY196700 ACT196691:ACU196700 AMP196691:AMQ196700 AWL196691:AWM196700 BGH196691:BGI196700 BQD196691:BQE196700 BZZ196691:CAA196700 CJV196691:CJW196700 CTR196691:CTS196700 DDN196691:DDO196700 DNJ196691:DNK196700 DXF196691:DXG196700 EHB196691:EHC196700 EQX196691:EQY196700 FAT196691:FAU196700 FKP196691:FKQ196700 FUL196691:FUM196700 GEH196691:GEI196700 GOD196691:GOE196700 GXZ196691:GYA196700 HHV196691:HHW196700 HRR196691:HRS196700 IBN196691:IBO196700 ILJ196691:ILK196700 IVF196691:IVG196700 JFB196691:JFC196700 JOX196691:JOY196700 JYT196691:JYU196700 KIP196691:KIQ196700 KSL196691:KSM196700 LCH196691:LCI196700 LMD196691:LME196700 LVZ196691:LWA196700 MFV196691:MFW196700 MPR196691:MPS196700 MZN196691:MZO196700 NJJ196691:NJK196700 NTF196691:NTG196700 ODB196691:ODC196700 OMX196691:OMY196700 OWT196691:OWU196700 PGP196691:PGQ196700 PQL196691:PQM196700 QAH196691:QAI196700 QKD196691:QKE196700 QTZ196691:QUA196700 RDV196691:RDW196700 RNR196691:RNS196700 RXN196691:RXO196700 SHJ196691:SHK196700 SRF196691:SRG196700 TBB196691:TBC196700 TKX196691:TKY196700 TUT196691:TUU196700 UEP196691:UEQ196700 UOL196691:UOM196700 UYH196691:UYI196700 VID196691:VIE196700 VRZ196691:VSA196700 WBV196691:WBW196700 WLR196691:WLS196700 WVN196691:WVO196700 F262227:G262236 JB262227:JC262236 SX262227:SY262236 ACT262227:ACU262236 AMP262227:AMQ262236 AWL262227:AWM262236 BGH262227:BGI262236 BQD262227:BQE262236 BZZ262227:CAA262236 CJV262227:CJW262236 CTR262227:CTS262236 DDN262227:DDO262236 DNJ262227:DNK262236 DXF262227:DXG262236 EHB262227:EHC262236 EQX262227:EQY262236 FAT262227:FAU262236 FKP262227:FKQ262236 FUL262227:FUM262236 GEH262227:GEI262236 GOD262227:GOE262236 GXZ262227:GYA262236 HHV262227:HHW262236 HRR262227:HRS262236 IBN262227:IBO262236 ILJ262227:ILK262236 IVF262227:IVG262236 JFB262227:JFC262236 JOX262227:JOY262236 JYT262227:JYU262236 KIP262227:KIQ262236 KSL262227:KSM262236 LCH262227:LCI262236 LMD262227:LME262236 LVZ262227:LWA262236 MFV262227:MFW262236 MPR262227:MPS262236 MZN262227:MZO262236 NJJ262227:NJK262236 NTF262227:NTG262236 ODB262227:ODC262236 OMX262227:OMY262236 OWT262227:OWU262236 PGP262227:PGQ262236 PQL262227:PQM262236 QAH262227:QAI262236 QKD262227:QKE262236 QTZ262227:QUA262236 RDV262227:RDW262236 RNR262227:RNS262236 RXN262227:RXO262236 SHJ262227:SHK262236 SRF262227:SRG262236 TBB262227:TBC262236 TKX262227:TKY262236 TUT262227:TUU262236 UEP262227:UEQ262236 UOL262227:UOM262236 UYH262227:UYI262236 VID262227:VIE262236 VRZ262227:VSA262236 WBV262227:WBW262236 WLR262227:WLS262236 WVN262227:WVO262236 F327763:G327772 JB327763:JC327772 SX327763:SY327772 ACT327763:ACU327772 AMP327763:AMQ327772 AWL327763:AWM327772 BGH327763:BGI327772 BQD327763:BQE327772 BZZ327763:CAA327772 CJV327763:CJW327772 CTR327763:CTS327772 DDN327763:DDO327772 DNJ327763:DNK327772 DXF327763:DXG327772 EHB327763:EHC327772 EQX327763:EQY327772 FAT327763:FAU327772 FKP327763:FKQ327772 FUL327763:FUM327772 GEH327763:GEI327772 GOD327763:GOE327772 GXZ327763:GYA327772 HHV327763:HHW327772 HRR327763:HRS327772 IBN327763:IBO327772 ILJ327763:ILK327772 IVF327763:IVG327772 JFB327763:JFC327772 JOX327763:JOY327772 JYT327763:JYU327772 KIP327763:KIQ327772 KSL327763:KSM327772 LCH327763:LCI327772 LMD327763:LME327772 LVZ327763:LWA327772 MFV327763:MFW327772 MPR327763:MPS327772 MZN327763:MZO327772 NJJ327763:NJK327772 NTF327763:NTG327772 ODB327763:ODC327772 OMX327763:OMY327772 OWT327763:OWU327772 PGP327763:PGQ327772 PQL327763:PQM327772 QAH327763:QAI327772 QKD327763:QKE327772 QTZ327763:QUA327772 RDV327763:RDW327772 RNR327763:RNS327772 RXN327763:RXO327772 SHJ327763:SHK327772 SRF327763:SRG327772 TBB327763:TBC327772 TKX327763:TKY327772 TUT327763:TUU327772 UEP327763:UEQ327772 UOL327763:UOM327772 UYH327763:UYI327772 VID327763:VIE327772 VRZ327763:VSA327772 WBV327763:WBW327772 WLR327763:WLS327772 WVN327763:WVO327772 F393299:G393308 JB393299:JC393308 SX393299:SY393308 ACT393299:ACU393308 AMP393299:AMQ393308 AWL393299:AWM393308 BGH393299:BGI393308 BQD393299:BQE393308 BZZ393299:CAA393308 CJV393299:CJW393308 CTR393299:CTS393308 DDN393299:DDO393308 DNJ393299:DNK393308 DXF393299:DXG393308 EHB393299:EHC393308 EQX393299:EQY393308 FAT393299:FAU393308 FKP393299:FKQ393308 FUL393299:FUM393308 GEH393299:GEI393308 GOD393299:GOE393308 GXZ393299:GYA393308 HHV393299:HHW393308 HRR393299:HRS393308 IBN393299:IBO393308 ILJ393299:ILK393308 IVF393299:IVG393308 JFB393299:JFC393308 JOX393299:JOY393308 JYT393299:JYU393308 KIP393299:KIQ393308 KSL393299:KSM393308 LCH393299:LCI393308 LMD393299:LME393308 LVZ393299:LWA393308 MFV393299:MFW393308 MPR393299:MPS393308 MZN393299:MZO393308 NJJ393299:NJK393308 NTF393299:NTG393308 ODB393299:ODC393308 OMX393299:OMY393308 OWT393299:OWU393308 PGP393299:PGQ393308 PQL393299:PQM393308 QAH393299:QAI393308 QKD393299:QKE393308 QTZ393299:QUA393308 RDV393299:RDW393308 RNR393299:RNS393308 RXN393299:RXO393308 SHJ393299:SHK393308 SRF393299:SRG393308 TBB393299:TBC393308 TKX393299:TKY393308 TUT393299:TUU393308 UEP393299:UEQ393308 UOL393299:UOM393308 UYH393299:UYI393308 VID393299:VIE393308 VRZ393299:VSA393308 WBV393299:WBW393308 WLR393299:WLS393308 WVN393299:WVO393308 F458835:G458844 JB458835:JC458844 SX458835:SY458844 ACT458835:ACU458844 AMP458835:AMQ458844 AWL458835:AWM458844 BGH458835:BGI458844 BQD458835:BQE458844 BZZ458835:CAA458844 CJV458835:CJW458844 CTR458835:CTS458844 DDN458835:DDO458844 DNJ458835:DNK458844 DXF458835:DXG458844 EHB458835:EHC458844 EQX458835:EQY458844 FAT458835:FAU458844 FKP458835:FKQ458844 FUL458835:FUM458844 GEH458835:GEI458844 GOD458835:GOE458844 GXZ458835:GYA458844 HHV458835:HHW458844 HRR458835:HRS458844 IBN458835:IBO458844 ILJ458835:ILK458844 IVF458835:IVG458844 JFB458835:JFC458844 JOX458835:JOY458844 JYT458835:JYU458844 KIP458835:KIQ458844 KSL458835:KSM458844 LCH458835:LCI458844 LMD458835:LME458844 LVZ458835:LWA458844 MFV458835:MFW458844 MPR458835:MPS458844 MZN458835:MZO458844 NJJ458835:NJK458844 NTF458835:NTG458844 ODB458835:ODC458844 OMX458835:OMY458844 OWT458835:OWU458844 PGP458835:PGQ458844 PQL458835:PQM458844 QAH458835:QAI458844 QKD458835:QKE458844 QTZ458835:QUA458844 RDV458835:RDW458844 RNR458835:RNS458844 RXN458835:RXO458844 SHJ458835:SHK458844 SRF458835:SRG458844 TBB458835:TBC458844 TKX458835:TKY458844 TUT458835:TUU458844 UEP458835:UEQ458844 UOL458835:UOM458844 UYH458835:UYI458844 VID458835:VIE458844 VRZ458835:VSA458844 WBV458835:WBW458844 WLR458835:WLS458844 WVN458835:WVO458844 F524371:G524380 JB524371:JC524380 SX524371:SY524380 ACT524371:ACU524380 AMP524371:AMQ524380 AWL524371:AWM524380 BGH524371:BGI524380 BQD524371:BQE524380 BZZ524371:CAA524380 CJV524371:CJW524380 CTR524371:CTS524380 DDN524371:DDO524380 DNJ524371:DNK524380 DXF524371:DXG524380 EHB524371:EHC524380 EQX524371:EQY524380 FAT524371:FAU524380 FKP524371:FKQ524380 FUL524371:FUM524380 GEH524371:GEI524380 GOD524371:GOE524380 GXZ524371:GYA524380 HHV524371:HHW524380 HRR524371:HRS524380 IBN524371:IBO524380 ILJ524371:ILK524380 IVF524371:IVG524380 JFB524371:JFC524380 JOX524371:JOY524380 JYT524371:JYU524380 KIP524371:KIQ524380 KSL524371:KSM524380 LCH524371:LCI524380 LMD524371:LME524380 LVZ524371:LWA524380 MFV524371:MFW524380 MPR524371:MPS524380 MZN524371:MZO524380 NJJ524371:NJK524380 NTF524371:NTG524380 ODB524371:ODC524380 OMX524371:OMY524380 OWT524371:OWU524380 PGP524371:PGQ524380 PQL524371:PQM524380 QAH524371:QAI524380 QKD524371:QKE524380 QTZ524371:QUA524380 RDV524371:RDW524380 RNR524371:RNS524380 RXN524371:RXO524380 SHJ524371:SHK524380 SRF524371:SRG524380 TBB524371:TBC524380 TKX524371:TKY524380 TUT524371:TUU524380 UEP524371:UEQ524380 UOL524371:UOM524380 UYH524371:UYI524380 VID524371:VIE524380 VRZ524371:VSA524380 WBV524371:WBW524380 WLR524371:WLS524380 WVN524371:WVO524380 F589907:G589916 JB589907:JC589916 SX589907:SY589916 ACT589907:ACU589916 AMP589907:AMQ589916 AWL589907:AWM589916 BGH589907:BGI589916 BQD589907:BQE589916 BZZ589907:CAA589916 CJV589907:CJW589916 CTR589907:CTS589916 DDN589907:DDO589916 DNJ589907:DNK589916 DXF589907:DXG589916 EHB589907:EHC589916 EQX589907:EQY589916 FAT589907:FAU589916 FKP589907:FKQ589916 FUL589907:FUM589916 GEH589907:GEI589916 GOD589907:GOE589916 GXZ589907:GYA589916 HHV589907:HHW589916 HRR589907:HRS589916 IBN589907:IBO589916 ILJ589907:ILK589916 IVF589907:IVG589916 JFB589907:JFC589916 JOX589907:JOY589916 JYT589907:JYU589916 KIP589907:KIQ589916 KSL589907:KSM589916 LCH589907:LCI589916 LMD589907:LME589916 LVZ589907:LWA589916 MFV589907:MFW589916 MPR589907:MPS589916 MZN589907:MZO589916 NJJ589907:NJK589916 NTF589907:NTG589916 ODB589907:ODC589916 OMX589907:OMY589916 OWT589907:OWU589916 PGP589907:PGQ589916 PQL589907:PQM589916 QAH589907:QAI589916 QKD589907:QKE589916 QTZ589907:QUA589916 RDV589907:RDW589916 RNR589907:RNS589916 RXN589907:RXO589916 SHJ589907:SHK589916 SRF589907:SRG589916 TBB589907:TBC589916 TKX589907:TKY589916 TUT589907:TUU589916 UEP589907:UEQ589916 UOL589907:UOM589916 UYH589907:UYI589916 VID589907:VIE589916 VRZ589907:VSA589916 WBV589907:WBW589916 WLR589907:WLS589916 WVN589907:WVO589916 F655443:G655452 JB655443:JC655452 SX655443:SY655452 ACT655443:ACU655452 AMP655443:AMQ655452 AWL655443:AWM655452 BGH655443:BGI655452 BQD655443:BQE655452 BZZ655443:CAA655452 CJV655443:CJW655452 CTR655443:CTS655452 DDN655443:DDO655452 DNJ655443:DNK655452 DXF655443:DXG655452 EHB655443:EHC655452 EQX655443:EQY655452 FAT655443:FAU655452 FKP655443:FKQ655452 FUL655443:FUM655452 GEH655443:GEI655452 GOD655443:GOE655452 GXZ655443:GYA655452 HHV655443:HHW655452 HRR655443:HRS655452 IBN655443:IBO655452 ILJ655443:ILK655452 IVF655443:IVG655452 JFB655443:JFC655452 JOX655443:JOY655452 JYT655443:JYU655452 KIP655443:KIQ655452 KSL655443:KSM655452 LCH655443:LCI655452 LMD655443:LME655452 LVZ655443:LWA655452 MFV655443:MFW655452 MPR655443:MPS655452 MZN655443:MZO655452 NJJ655443:NJK655452 NTF655443:NTG655452 ODB655443:ODC655452 OMX655443:OMY655452 OWT655443:OWU655452 PGP655443:PGQ655452 PQL655443:PQM655452 QAH655443:QAI655452 QKD655443:QKE655452 QTZ655443:QUA655452 RDV655443:RDW655452 RNR655443:RNS655452 RXN655443:RXO655452 SHJ655443:SHK655452 SRF655443:SRG655452 TBB655443:TBC655452 TKX655443:TKY655452 TUT655443:TUU655452 UEP655443:UEQ655452 UOL655443:UOM655452 UYH655443:UYI655452 VID655443:VIE655452 VRZ655443:VSA655452 WBV655443:WBW655452 WLR655443:WLS655452 WVN655443:WVO655452 F720979:G720988 JB720979:JC720988 SX720979:SY720988 ACT720979:ACU720988 AMP720979:AMQ720988 AWL720979:AWM720988 BGH720979:BGI720988 BQD720979:BQE720988 BZZ720979:CAA720988 CJV720979:CJW720988 CTR720979:CTS720988 DDN720979:DDO720988 DNJ720979:DNK720988 DXF720979:DXG720988 EHB720979:EHC720988 EQX720979:EQY720988 FAT720979:FAU720988 FKP720979:FKQ720988 FUL720979:FUM720988 GEH720979:GEI720988 GOD720979:GOE720988 GXZ720979:GYA720988 HHV720979:HHW720988 HRR720979:HRS720988 IBN720979:IBO720988 ILJ720979:ILK720988 IVF720979:IVG720988 JFB720979:JFC720988 JOX720979:JOY720988 JYT720979:JYU720988 KIP720979:KIQ720988 KSL720979:KSM720988 LCH720979:LCI720988 LMD720979:LME720988 LVZ720979:LWA720988 MFV720979:MFW720988 MPR720979:MPS720988 MZN720979:MZO720988 NJJ720979:NJK720988 NTF720979:NTG720988 ODB720979:ODC720988 OMX720979:OMY720988 OWT720979:OWU720988 PGP720979:PGQ720988 PQL720979:PQM720988 QAH720979:QAI720988 QKD720979:QKE720988 QTZ720979:QUA720988 RDV720979:RDW720988 RNR720979:RNS720988 RXN720979:RXO720988 SHJ720979:SHK720988 SRF720979:SRG720988 TBB720979:TBC720988 TKX720979:TKY720988 TUT720979:TUU720988 UEP720979:UEQ720988 UOL720979:UOM720988 UYH720979:UYI720988 VID720979:VIE720988 VRZ720979:VSA720988 WBV720979:WBW720988 WLR720979:WLS720988 WVN720979:WVO720988 F786515:G786524 JB786515:JC786524 SX786515:SY786524 ACT786515:ACU786524 AMP786515:AMQ786524 AWL786515:AWM786524 BGH786515:BGI786524 BQD786515:BQE786524 BZZ786515:CAA786524 CJV786515:CJW786524 CTR786515:CTS786524 DDN786515:DDO786524 DNJ786515:DNK786524 DXF786515:DXG786524 EHB786515:EHC786524 EQX786515:EQY786524 FAT786515:FAU786524 FKP786515:FKQ786524 FUL786515:FUM786524 GEH786515:GEI786524 GOD786515:GOE786524 GXZ786515:GYA786524 HHV786515:HHW786524 HRR786515:HRS786524 IBN786515:IBO786524 ILJ786515:ILK786524 IVF786515:IVG786524 JFB786515:JFC786524 JOX786515:JOY786524 JYT786515:JYU786524 KIP786515:KIQ786524 KSL786515:KSM786524 LCH786515:LCI786524 LMD786515:LME786524 LVZ786515:LWA786524 MFV786515:MFW786524 MPR786515:MPS786524 MZN786515:MZO786524 NJJ786515:NJK786524 NTF786515:NTG786524 ODB786515:ODC786524 OMX786515:OMY786524 OWT786515:OWU786524 PGP786515:PGQ786524 PQL786515:PQM786524 QAH786515:QAI786524 QKD786515:QKE786524 QTZ786515:QUA786524 RDV786515:RDW786524 RNR786515:RNS786524 RXN786515:RXO786524 SHJ786515:SHK786524 SRF786515:SRG786524 TBB786515:TBC786524 TKX786515:TKY786524 TUT786515:TUU786524 UEP786515:UEQ786524 UOL786515:UOM786524 UYH786515:UYI786524 VID786515:VIE786524 VRZ786515:VSA786524 WBV786515:WBW786524 WLR786515:WLS786524 WVN786515:WVO786524 F852051:G852060 JB852051:JC852060 SX852051:SY852060 ACT852051:ACU852060 AMP852051:AMQ852060 AWL852051:AWM852060 BGH852051:BGI852060 BQD852051:BQE852060 BZZ852051:CAA852060 CJV852051:CJW852060 CTR852051:CTS852060 DDN852051:DDO852060 DNJ852051:DNK852060 DXF852051:DXG852060 EHB852051:EHC852060 EQX852051:EQY852060 FAT852051:FAU852060 FKP852051:FKQ852060 FUL852051:FUM852060 GEH852051:GEI852060 GOD852051:GOE852060 GXZ852051:GYA852060 HHV852051:HHW852060 HRR852051:HRS852060 IBN852051:IBO852060 ILJ852051:ILK852060 IVF852051:IVG852060 JFB852051:JFC852060 JOX852051:JOY852060 JYT852051:JYU852060 KIP852051:KIQ852060 KSL852051:KSM852060 LCH852051:LCI852060 LMD852051:LME852060 LVZ852051:LWA852060 MFV852051:MFW852060 MPR852051:MPS852060 MZN852051:MZO852060 NJJ852051:NJK852060 NTF852051:NTG852060 ODB852051:ODC852060 OMX852051:OMY852060 OWT852051:OWU852060 PGP852051:PGQ852060 PQL852051:PQM852060 QAH852051:QAI852060 QKD852051:QKE852060 QTZ852051:QUA852060 RDV852051:RDW852060 RNR852051:RNS852060 RXN852051:RXO852060 SHJ852051:SHK852060 SRF852051:SRG852060 TBB852051:TBC852060 TKX852051:TKY852060 TUT852051:TUU852060 UEP852051:UEQ852060 UOL852051:UOM852060 UYH852051:UYI852060 VID852051:VIE852060 VRZ852051:VSA852060 WBV852051:WBW852060 WLR852051:WLS852060 WVN852051:WVO852060 F917587:G917596 JB917587:JC917596 SX917587:SY917596 ACT917587:ACU917596 AMP917587:AMQ917596 AWL917587:AWM917596 BGH917587:BGI917596 BQD917587:BQE917596 BZZ917587:CAA917596 CJV917587:CJW917596 CTR917587:CTS917596 DDN917587:DDO917596 DNJ917587:DNK917596 DXF917587:DXG917596 EHB917587:EHC917596 EQX917587:EQY917596 FAT917587:FAU917596 FKP917587:FKQ917596 FUL917587:FUM917596 GEH917587:GEI917596 GOD917587:GOE917596 GXZ917587:GYA917596 HHV917587:HHW917596 HRR917587:HRS917596 IBN917587:IBO917596 ILJ917587:ILK917596 IVF917587:IVG917596 JFB917587:JFC917596 JOX917587:JOY917596 JYT917587:JYU917596 KIP917587:KIQ917596 KSL917587:KSM917596 LCH917587:LCI917596 LMD917587:LME917596 LVZ917587:LWA917596 MFV917587:MFW917596 MPR917587:MPS917596 MZN917587:MZO917596 NJJ917587:NJK917596 NTF917587:NTG917596 ODB917587:ODC917596 OMX917587:OMY917596 OWT917587:OWU917596 PGP917587:PGQ917596 PQL917587:PQM917596 QAH917587:QAI917596 QKD917587:QKE917596 QTZ917587:QUA917596 RDV917587:RDW917596 RNR917587:RNS917596 RXN917587:RXO917596 SHJ917587:SHK917596 SRF917587:SRG917596 TBB917587:TBC917596 TKX917587:TKY917596 TUT917587:TUU917596 UEP917587:UEQ917596 UOL917587:UOM917596 UYH917587:UYI917596 VID917587:VIE917596 VRZ917587:VSA917596 WBV917587:WBW917596 WLR917587:WLS917596 WVN917587:WVO917596 F983123:G983132 JB983123:JC983132 SX983123:SY983132 ACT983123:ACU983132 AMP983123:AMQ983132 AWL983123:AWM983132 BGH983123:BGI983132 BQD983123:BQE983132 BZZ983123:CAA983132 CJV983123:CJW983132 CTR983123:CTS983132 DDN983123:DDO983132 DNJ983123:DNK983132 DXF983123:DXG983132 EHB983123:EHC983132 EQX983123:EQY983132 FAT983123:FAU983132 FKP983123:FKQ983132 FUL983123:FUM983132 GEH983123:GEI983132 GOD983123:GOE983132 GXZ983123:GYA983132 HHV983123:HHW983132 HRR983123:HRS983132 IBN983123:IBO983132 ILJ983123:ILK983132 IVF983123:IVG983132 JFB983123:JFC983132 JOX983123:JOY983132 JYT983123:JYU983132 KIP983123:KIQ983132 KSL983123:KSM983132 LCH983123:LCI983132 LMD983123:LME983132 LVZ983123:LWA983132 MFV983123:MFW983132 MPR983123:MPS983132 MZN983123:MZO983132 NJJ983123:NJK983132 NTF983123:NTG983132 ODB983123:ODC983132 OMX983123:OMY983132 OWT983123:OWU983132 PGP983123:PGQ983132 PQL983123:PQM983132 QAH983123:QAI983132 QKD983123:QKE983132 QTZ983123:QUA983132 RDV983123:RDW983132 RNR983123:RNS983132 RXN983123:RXO983132 SHJ983123:SHK983132 SRF983123:SRG983132 TBB983123:TBC983132 TKX983123:TKY983132 TUT983123:TUU983132 UEP983123:UEQ983132 UOL983123:UOM983132 UYH983123:UYI983132 VID983123:VIE983132 VRZ983123:VSA983132 WBV983123:WBW983132 WLR983123:WLS983132 WVN983123:WVO983132 F178:G187 JB178:JC187 SX178:SY187 ACT178:ACU187 AMP178:AMQ187 AWL178:AWM187 BGH178:BGI187 BQD178:BQE187 BZZ178:CAA187 CJV178:CJW187 CTR178:CTS187 DDN178:DDO187 DNJ178:DNK187 DXF178:DXG187 EHB178:EHC187 EQX178:EQY187 FAT178:FAU187 FKP178:FKQ187 FUL178:FUM187 GEH178:GEI187 GOD178:GOE187 GXZ178:GYA187 HHV178:HHW187 HRR178:HRS187 IBN178:IBO187 ILJ178:ILK187 IVF178:IVG187 JFB178:JFC187 JOX178:JOY187 JYT178:JYU187 KIP178:KIQ187 KSL178:KSM187 LCH178:LCI187 LMD178:LME187 LVZ178:LWA187 MFV178:MFW187 MPR178:MPS187 MZN178:MZO187 NJJ178:NJK187 NTF178:NTG187 ODB178:ODC187 OMX178:OMY187 OWT178:OWU187 PGP178:PGQ187 PQL178:PQM187 QAH178:QAI187 QKD178:QKE187 QTZ178:QUA187 RDV178:RDW187 RNR178:RNS187 RXN178:RXO187 SHJ178:SHK187 SRF178:SRG187 TBB178:TBC187 TKX178:TKY187 TUT178:TUU187 UEP178:UEQ187 UOL178:UOM187 UYH178:UYI187 VID178:VIE187 VRZ178:VSA187 WBV178:WBW187 WLR178:WLS187 WVN178:WVO187 F65714:G65723 JB65714:JC65723 SX65714:SY65723 ACT65714:ACU65723 AMP65714:AMQ65723 AWL65714:AWM65723 BGH65714:BGI65723 BQD65714:BQE65723 BZZ65714:CAA65723 CJV65714:CJW65723 CTR65714:CTS65723 DDN65714:DDO65723 DNJ65714:DNK65723 DXF65714:DXG65723 EHB65714:EHC65723 EQX65714:EQY65723 FAT65714:FAU65723 FKP65714:FKQ65723 FUL65714:FUM65723 GEH65714:GEI65723 GOD65714:GOE65723 GXZ65714:GYA65723 HHV65714:HHW65723 HRR65714:HRS65723 IBN65714:IBO65723 ILJ65714:ILK65723 IVF65714:IVG65723 JFB65714:JFC65723 JOX65714:JOY65723 JYT65714:JYU65723 KIP65714:KIQ65723 KSL65714:KSM65723 LCH65714:LCI65723 LMD65714:LME65723 LVZ65714:LWA65723 MFV65714:MFW65723 MPR65714:MPS65723 MZN65714:MZO65723 NJJ65714:NJK65723 NTF65714:NTG65723 ODB65714:ODC65723 OMX65714:OMY65723 OWT65714:OWU65723 PGP65714:PGQ65723 PQL65714:PQM65723 QAH65714:QAI65723 QKD65714:QKE65723 QTZ65714:QUA65723 RDV65714:RDW65723 RNR65714:RNS65723 RXN65714:RXO65723 SHJ65714:SHK65723 SRF65714:SRG65723 TBB65714:TBC65723 TKX65714:TKY65723 TUT65714:TUU65723 UEP65714:UEQ65723 UOL65714:UOM65723 UYH65714:UYI65723 VID65714:VIE65723 VRZ65714:VSA65723 WBV65714:WBW65723 WLR65714:WLS65723 WVN65714:WVO65723 F131250:G131259 JB131250:JC131259 SX131250:SY131259 ACT131250:ACU131259 AMP131250:AMQ131259 AWL131250:AWM131259 BGH131250:BGI131259 BQD131250:BQE131259 BZZ131250:CAA131259 CJV131250:CJW131259 CTR131250:CTS131259 DDN131250:DDO131259 DNJ131250:DNK131259 DXF131250:DXG131259 EHB131250:EHC131259 EQX131250:EQY131259 FAT131250:FAU131259 FKP131250:FKQ131259 FUL131250:FUM131259 GEH131250:GEI131259 GOD131250:GOE131259 GXZ131250:GYA131259 HHV131250:HHW131259 HRR131250:HRS131259 IBN131250:IBO131259 ILJ131250:ILK131259 IVF131250:IVG131259 JFB131250:JFC131259 JOX131250:JOY131259 JYT131250:JYU131259 KIP131250:KIQ131259 KSL131250:KSM131259 LCH131250:LCI131259 LMD131250:LME131259 LVZ131250:LWA131259 MFV131250:MFW131259 MPR131250:MPS131259 MZN131250:MZO131259 NJJ131250:NJK131259 NTF131250:NTG131259 ODB131250:ODC131259 OMX131250:OMY131259 OWT131250:OWU131259 PGP131250:PGQ131259 PQL131250:PQM131259 QAH131250:QAI131259 QKD131250:QKE131259 QTZ131250:QUA131259 RDV131250:RDW131259 RNR131250:RNS131259 RXN131250:RXO131259 SHJ131250:SHK131259 SRF131250:SRG131259 TBB131250:TBC131259 TKX131250:TKY131259 TUT131250:TUU131259 UEP131250:UEQ131259 UOL131250:UOM131259 UYH131250:UYI131259 VID131250:VIE131259 VRZ131250:VSA131259 WBV131250:WBW131259 WLR131250:WLS131259 WVN131250:WVO131259 F196786:G196795 JB196786:JC196795 SX196786:SY196795 ACT196786:ACU196795 AMP196786:AMQ196795 AWL196786:AWM196795 BGH196786:BGI196795 BQD196786:BQE196795 BZZ196786:CAA196795 CJV196786:CJW196795 CTR196786:CTS196795 DDN196786:DDO196795 DNJ196786:DNK196795 DXF196786:DXG196795 EHB196786:EHC196795 EQX196786:EQY196795 FAT196786:FAU196795 FKP196786:FKQ196795 FUL196786:FUM196795 GEH196786:GEI196795 GOD196786:GOE196795 GXZ196786:GYA196795 HHV196786:HHW196795 HRR196786:HRS196795 IBN196786:IBO196795 ILJ196786:ILK196795 IVF196786:IVG196795 JFB196786:JFC196795 JOX196786:JOY196795 JYT196786:JYU196795 KIP196786:KIQ196795 KSL196786:KSM196795 LCH196786:LCI196795 LMD196786:LME196795 LVZ196786:LWA196795 MFV196786:MFW196795 MPR196786:MPS196795 MZN196786:MZO196795 NJJ196786:NJK196795 NTF196786:NTG196795 ODB196786:ODC196795 OMX196786:OMY196795 OWT196786:OWU196795 PGP196786:PGQ196795 PQL196786:PQM196795 QAH196786:QAI196795 QKD196786:QKE196795 QTZ196786:QUA196795 RDV196786:RDW196795 RNR196786:RNS196795 RXN196786:RXO196795 SHJ196786:SHK196795 SRF196786:SRG196795 TBB196786:TBC196795 TKX196786:TKY196795 TUT196786:TUU196795 UEP196786:UEQ196795 UOL196786:UOM196795 UYH196786:UYI196795 VID196786:VIE196795 VRZ196786:VSA196795 WBV196786:WBW196795 WLR196786:WLS196795 WVN196786:WVO196795 F262322:G262331 JB262322:JC262331 SX262322:SY262331 ACT262322:ACU262331 AMP262322:AMQ262331 AWL262322:AWM262331 BGH262322:BGI262331 BQD262322:BQE262331 BZZ262322:CAA262331 CJV262322:CJW262331 CTR262322:CTS262331 DDN262322:DDO262331 DNJ262322:DNK262331 DXF262322:DXG262331 EHB262322:EHC262331 EQX262322:EQY262331 FAT262322:FAU262331 FKP262322:FKQ262331 FUL262322:FUM262331 GEH262322:GEI262331 GOD262322:GOE262331 GXZ262322:GYA262331 HHV262322:HHW262331 HRR262322:HRS262331 IBN262322:IBO262331 ILJ262322:ILK262331 IVF262322:IVG262331 JFB262322:JFC262331 JOX262322:JOY262331 JYT262322:JYU262331 KIP262322:KIQ262331 KSL262322:KSM262331 LCH262322:LCI262331 LMD262322:LME262331 LVZ262322:LWA262331 MFV262322:MFW262331 MPR262322:MPS262331 MZN262322:MZO262331 NJJ262322:NJK262331 NTF262322:NTG262331 ODB262322:ODC262331 OMX262322:OMY262331 OWT262322:OWU262331 PGP262322:PGQ262331 PQL262322:PQM262331 QAH262322:QAI262331 QKD262322:QKE262331 QTZ262322:QUA262331 RDV262322:RDW262331 RNR262322:RNS262331 RXN262322:RXO262331 SHJ262322:SHK262331 SRF262322:SRG262331 TBB262322:TBC262331 TKX262322:TKY262331 TUT262322:TUU262331 UEP262322:UEQ262331 UOL262322:UOM262331 UYH262322:UYI262331 VID262322:VIE262331 VRZ262322:VSA262331 WBV262322:WBW262331 WLR262322:WLS262331 WVN262322:WVO262331 F327858:G327867 JB327858:JC327867 SX327858:SY327867 ACT327858:ACU327867 AMP327858:AMQ327867 AWL327858:AWM327867 BGH327858:BGI327867 BQD327858:BQE327867 BZZ327858:CAA327867 CJV327858:CJW327867 CTR327858:CTS327867 DDN327858:DDO327867 DNJ327858:DNK327867 DXF327858:DXG327867 EHB327858:EHC327867 EQX327858:EQY327867 FAT327858:FAU327867 FKP327858:FKQ327867 FUL327858:FUM327867 GEH327858:GEI327867 GOD327858:GOE327867 GXZ327858:GYA327867 HHV327858:HHW327867 HRR327858:HRS327867 IBN327858:IBO327867 ILJ327858:ILK327867 IVF327858:IVG327867 JFB327858:JFC327867 JOX327858:JOY327867 JYT327858:JYU327867 KIP327858:KIQ327867 KSL327858:KSM327867 LCH327858:LCI327867 LMD327858:LME327867 LVZ327858:LWA327867 MFV327858:MFW327867 MPR327858:MPS327867 MZN327858:MZO327867 NJJ327858:NJK327867 NTF327858:NTG327867 ODB327858:ODC327867 OMX327858:OMY327867 OWT327858:OWU327867 PGP327858:PGQ327867 PQL327858:PQM327867 QAH327858:QAI327867 QKD327858:QKE327867 QTZ327858:QUA327867 RDV327858:RDW327867 RNR327858:RNS327867 RXN327858:RXO327867 SHJ327858:SHK327867 SRF327858:SRG327867 TBB327858:TBC327867 TKX327858:TKY327867 TUT327858:TUU327867 UEP327858:UEQ327867 UOL327858:UOM327867 UYH327858:UYI327867 VID327858:VIE327867 VRZ327858:VSA327867 WBV327858:WBW327867 WLR327858:WLS327867 WVN327858:WVO327867 F393394:G393403 JB393394:JC393403 SX393394:SY393403 ACT393394:ACU393403 AMP393394:AMQ393403 AWL393394:AWM393403 BGH393394:BGI393403 BQD393394:BQE393403 BZZ393394:CAA393403 CJV393394:CJW393403 CTR393394:CTS393403 DDN393394:DDO393403 DNJ393394:DNK393403 DXF393394:DXG393403 EHB393394:EHC393403 EQX393394:EQY393403 FAT393394:FAU393403 FKP393394:FKQ393403 FUL393394:FUM393403 GEH393394:GEI393403 GOD393394:GOE393403 GXZ393394:GYA393403 HHV393394:HHW393403 HRR393394:HRS393403 IBN393394:IBO393403 ILJ393394:ILK393403 IVF393394:IVG393403 JFB393394:JFC393403 JOX393394:JOY393403 JYT393394:JYU393403 KIP393394:KIQ393403 KSL393394:KSM393403 LCH393394:LCI393403 LMD393394:LME393403 LVZ393394:LWA393403 MFV393394:MFW393403 MPR393394:MPS393403 MZN393394:MZO393403 NJJ393394:NJK393403 NTF393394:NTG393403 ODB393394:ODC393403 OMX393394:OMY393403 OWT393394:OWU393403 PGP393394:PGQ393403 PQL393394:PQM393403 QAH393394:QAI393403 QKD393394:QKE393403 QTZ393394:QUA393403 RDV393394:RDW393403 RNR393394:RNS393403 RXN393394:RXO393403 SHJ393394:SHK393403 SRF393394:SRG393403 TBB393394:TBC393403 TKX393394:TKY393403 TUT393394:TUU393403 UEP393394:UEQ393403 UOL393394:UOM393403 UYH393394:UYI393403 VID393394:VIE393403 VRZ393394:VSA393403 WBV393394:WBW393403 WLR393394:WLS393403 WVN393394:WVO393403 F458930:G458939 JB458930:JC458939 SX458930:SY458939 ACT458930:ACU458939 AMP458930:AMQ458939 AWL458930:AWM458939 BGH458930:BGI458939 BQD458930:BQE458939 BZZ458930:CAA458939 CJV458930:CJW458939 CTR458930:CTS458939 DDN458930:DDO458939 DNJ458930:DNK458939 DXF458930:DXG458939 EHB458930:EHC458939 EQX458930:EQY458939 FAT458930:FAU458939 FKP458930:FKQ458939 FUL458930:FUM458939 GEH458930:GEI458939 GOD458930:GOE458939 GXZ458930:GYA458939 HHV458930:HHW458939 HRR458930:HRS458939 IBN458930:IBO458939 ILJ458930:ILK458939 IVF458930:IVG458939 JFB458930:JFC458939 JOX458930:JOY458939 JYT458930:JYU458939 KIP458930:KIQ458939 KSL458930:KSM458939 LCH458930:LCI458939 LMD458930:LME458939 LVZ458930:LWA458939 MFV458930:MFW458939 MPR458930:MPS458939 MZN458930:MZO458939 NJJ458930:NJK458939 NTF458930:NTG458939 ODB458930:ODC458939 OMX458930:OMY458939 OWT458930:OWU458939 PGP458930:PGQ458939 PQL458930:PQM458939 QAH458930:QAI458939 QKD458930:QKE458939 QTZ458930:QUA458939 RDV458930:RDW458939 RNR458930:RNS458939 RXN458930:RXO458939 SHJ458930:SHK458939 SRF458930:SRG458939 TBB458930:TBC458939 TKX458930:TKY458939 TUT458930:TUU458939 UEP458930:UEQ458939 UOL458930:UOM458939 UYH458930:UYI458939 VID458930:VIE458939 VRZ458930:VSA458939 WBV458930:WBW458939 WLR458930:WLS458939 WVN458930:WVO458939 F524466:G524475 JB524466:JC524475 SX524466:SY524475 ACT524466:ACU524475 AMP524466:AMQ524475 AWL524466:AWM524475 BGH524466:BGI524475 BQD524466:BQE524475 BZZ524466:CAA524475 CJV524466:CJW524475 CTR524466:CTS524475 DDN524466:DDO524475 DNJ524466:DNK524475 DXF524466:DXG524475 EHB524466:EHC524475 EQX524466:EQY524475 FAT524466:FAU524475 FKP524466:FKQ524475 FUL524466:FUM524475 GEH524466:GEI524475 GOD524466:GOE524475 GXZ524466:GYA524475 HHV524466:HHW524475 HRR524466:HRS524475 IBN524466:IBO524475 ILJ524466:ILK524475 IVF524466:IVG524475 JFB524466:JFC524475 JOX524466:JOY524475 JYT524466:JYU524475 KIP524466:KIQ524475 KSL524466:KSM524475 LCH524466:LCI524475 LMD524466:LME524475 LVZ524466:LWA524475 MFV524466:MFW524475 MPR524466:MPS524475 MZN524466:MZO524475 NJJ524466:NJK524475 NTF524466:NTG524475 ODB524466:ODC524475 OMX524466:OMY524475 OWT524466:OWU524475 PGP524466:PGQ524475 PQL524466:PQM524475 QAH524466:QAI524475 QKD524466:QKE524475 QTZ524466:QUA524475 RDV524466:RDW524475 RNR524466:RNS524475 RXN524466:RXO524475 SHJ524466:SHK524475 SRF524466:SRG524475 TBB524466:TBC524475 TKX524466:TKY524475 TUT524466:TUU524475 UEP524466:UEQ524475 UOL524466:UOM524475 UYH524466:UYI524475 VID524466:VIE524475 VRZ524466:VSA524475 WBV524466:WBW524475 WLR524466:WLS524475 WVN524466:WVO524475 F590002:G590011 JB590002:JC590011 SX590002:SY590011 ACT590002:ACU590011 AMP590002:AMQ590011 AWL590002:AWM590011 BGH590002:BGI590011 BQD590002:BQE590011 BZZ590002:CAA590011 CJV590002:CJW590011 CTR590002:CTS590011 DDN590002:DDO590011 DNJ590002:DNK590011 DXF590002:DXG590011 EHB590002:EHC590011 EQX590002:EQY590011 FAT590002:FAU590011 FKP590002:FKQ590011 FUL590002:FUM590011 GEH590002:GEI590011 GOD590002:GOE590011 GXZ590002:GYA590011 HHV590002:HHW590011 HRR590002:HRS590011 IBN590002:IBO590011 ILJ590002:ILK590011 IVF590002:IVG590011 JFB590002:JFC590011 JOX590002:JOY590011 JYT590002:JYU590011 KIP590002:KIQ590011 KSL590002:KSM590011 LCH590002:LCI590011 LMD590002:LME590011 LVZ590002:LWA590011 MFV590002:MFW590011 MPR590002:MPS590011 MZN590002:MZO590011 NJJ590002:NJK590011 NTF590002:NTG590011 ODB590002:ODC590011 OMX590002:OMY590011 OWT590002:OWU590011 PGP590002:PGQ590011 PQL590002:PQM590011 QAH590002:QAI590011 QKD590002:QKE590011 QTZ590002:QUA590011 RDV590002:RDW590011 RNR590002:RNS590011 RXN590002:RXO590011 SHJ590002:SHK590011 SRF590002:SRG590011 TBB590002:TBC590011 TKX590002:TKY590011 TUT590002:TUU590011 UEP590002:UEQ590011 UOL590002:UOM590011 UYH590002:UYI590011 VID590002:VIE590011 VRZ590002:VSA590011 WBV590002:WBW590011 WLR590002:WLS590011 WVN590002:WVO590011 F655538:G655547 JB655538:JC655547 SX655538:SY655547 ACT655538:ACU655547 AMP655538:AMQ655547 AWL655538:AWM655547 BGH655538:BGI655547 BQD655538:BQE655547 BZZ655538:CAA655547 CJV655538:CJW655547 CTR655538:CTS655547 DDN655538:DDO655547 DNJ655538:DNK655547 DXF655538:DXG655547 EHB655538:EHC655547 EQX655538:EQY655547 FAT655538:FAU655547 FKP655538:FKQ655547 FUL655538:FUM655547 GEH655538:GEI655547 GOD655538:GOE655547 GXZ655538:GYA655547 HHV655538:HHW655547 HRR655538:HRS655547 IBN655538:IBO655547 ILJ655538:ILK655547 IVF655538:IVG655547 JFB655538:JFC655547 JOX655538:JOY655547 JYT655538:JYU655547 KIP655538:KIQ655547 KSL655538:KSM655547 LCH655538:LCI655547 LMD655538:LME655547 LVZ655538:LWA655547 MFV655538:MFW655547 MPR655538:MPS655547 MZN655538:MZO655547 NJJ655538:NJK655547 NTF655538:NTG655547 ODB655538:ODC655547 OMX655538:OMY655547 OWT655538:OWU655547 PGP655538:PGQ655547 PQL655538:PQM655547 QAH655538:QAI655547 QKD655538:QKE655547 QTZ655538:QUA655547 RDV655538:RDW655547 RNR655538:RNS655547 RXN655538:RXO655547 SHJ655538:SHK655547 SRF655538:SRG655547 TBB655538:TBC655547 TKX655538:TKY655547 TUT655538:TUU655547 UEP655538:UEQ655547 UOL655538:UOM655547 UYH655538:UYI655547 VID655538:VIE655547 VRZ655538:VSA655547 WBV655538:WBW655547 WLR655538:WLS655547 WVN655538:WVO655547 F721074:G721083 JB721074:JC721083 SX721074:SY721083 ACT721074:ACU721083 AMP721074:AMQ721083 AWL721074:AWM721083 BGH721074:BGI721083 BQD721074:BQE721083 BZZ721074:CAA721083 CJV721074:CJW721083 CTR721074:CTS721083 DDN721074:DDO721083 DNJ721074:DNK721083 DXF721074:DXG721083 EHB721074:EHC721083 EQX721074:EQY721083 FAT721074:FAU721083 FKP721074:FKQ721083 FUL721074:FUM721083 GEH721074:GEI721083 GOD721074:GOE721083 GXZ721074:GYA721083 HHV721074:HHW721083 HRR721074:HRS721083 IBN721074:IBO721083 ILJ721074:ILK721083 IVF721074:IVG721083 JFB721074:JFC721083 JOX721074:JOY721083 JYT721074:JYU721083 KIP721074:KIQ721083 KSL721074:KSM721083 LCH721074:LCI721083 LMD721074:LME721083 LVZ721074:LWA721083 MFV721074:MFW721083 MPR721074:MPS721083 MZN721074:MZO721083 NJJ721074:NJK721083 NTF721074:NTG721083 ODB721074:ODC721083 OMX721074:OMY721083 OWT721074:OWU721083 PGP721074:PGQ721083 PQL721074:PQM721083 QAH721074:QAI721083 QKD721074:QKE721083 QTZ721074:QUA721083 RDV721074:RDW721083 RNR721074:RNS721083 RXN721074:RXO721083 SHJ721074:SHK721083 SRF721074:SRG721083 TBB721074:TBC721083 TKX721074:TKY721083 TUT721074:TUU721083 UEP721074:UEQ721083 UOL721074:UOM721083 UYH721074:UYI721083 VID721074:VIE721083 VRZ721074:VSA721083 WBV721074:WBW721083 WLR721074:WLS721083 WVN721074:WVO721083 F786610:G786619 JB786610:JC786619 SX786610:SY786619 ACT786610:ACU786619 AMP786610:AMQ786619 AWL786610:AWM786619 BGH786610:BGI786619 BQD786610:BQE786619 BZZ786610:CAA786619 CJV786610:CJW786619 CTR786610:CTS786619 DDN786610:DDO786619 DNJ786610:DNK786619 DXF786610:DXG786619 EHB786610:EHC786619 EQX786610:EQY786619 FAT786610:FAU786619 FKP786610:FKQ786619 FUL786610:FUM786619 GEH786610:GEI786619 GOD786610:GOE786619 GXZ786610:GYA786619 HHV786610:HHW786619 HRR786610:HRS786619 IBN786610:IBO786619 ILJ786610:ILK786619 IVF786610:IVG786619 JFB786610:JFC786619 JOX786610:JOY786619 JYT786610:JYU786619 KIP786610:KIQ786619 KSL786610:KSM786619 LCH786610:LCI786619 LMD786610:LME786619 LVZ786610:LWA786619 MFV786610:MFW786619 MPR786610:MPS786619 MZN786610:MZO786619 NJJ786610:NJK786619 NTF786610:NTG786619 ODB786610:ODC786619 OMX786610:OMY786619 OWT786610:OWU786619 PGP786610:PGQ786619 PQL786610:PQM786619 QAH786610:QAI786619 QKD786610:QKE786619 QTZ786610:QUA786619 RDV786610:RDW786619 RNR786610:RNS786619 RXN786610:RXO786619 SHJ786610:SHK786619 SRF786610:SRG786619 TBB786610:TBC786619 TKX786610:TKY786619 TUT786610:TUU786619 UEP786610:UEQ786619 UOL786610:UOM786619 UYH786610:UYI786619 VID786610:VIE786619 VRZ786610:VSA786619 WBV786610:WBW786619 WLR786610:WLS786619 WVN786610:WVO786619 F852146:G852155 JB852146:JC852155 SX852146:SY852155 ACT852146:ACU852155 AMP852146:AMQ852155 AWL852146:AWM852155 BGH852146:BGI852155 BQD852146:BQE852155 BZZ852146:CAA852155 CJV852146:CJW852155 CTR852146:CTS852155 DDN852146:DDO852155 DNJ852146:DNK852155 DXF852146:DXG852155 EHB852146:EHC852155 EQX852146:EQY852155 FAT852146:FAU852155 FKP852146:FKQ852155 FUL852146:FUM852155 GEH852146:GEI852155 GOD852146:GOE852155 GXZ852146:GYA852155 HHV852146:HHW852155 HRR852146:HRS852155 IBN852146:IBO852155 ILJ852146:ILK852155 IVF852146:IVG852155 JFB852146:JFC852155 JOX852146:JOY852155 JYT852146:JYU852155 KIP852146:KIQ852155 KSL852146:KSM852155 LCH852146:LCI852155 LMD852146:LME852155 LVZ852146:LWA852155 MFV852146:MFW852155 MPR852146:MPS852155 MZN852146:MZO852155 NJJ852146:NJK852155 NTF852146:NTG852155 ODB852146:ODC852155 OMX852146:OMY852155 OWT852146:OWU852155 PGP852146:PGQ852155 PQL852146:PQM852155 QAH852146:QAI852155 QKD852146:QKE852155 QTZ852146:QUA852155 RDV852146:RDW852155 RNR852146:RNS852155 RXN852146:RXO852155 SHJ852146:SHK852155 SRF852146:SRG852155 TBB852146:TBC852155 TKX852146:TKY852155 TUT852146:TUU852155 UEP852146:UEQ852155 UOL852146:UOM852155 UYH852146:UYI852155 VID852146:VIE852155 VRZ852146:VSA852155 WBV852146:WBW852155 WLR852146:WLS852155 WVN852146:WVO852155 F917682:G917691 JB917682:JC917691 SX917682:SY917691 ACT917682:ACU917691 AMP917682:AMQ917691 AWL917682:AWM917691 BGH917682:BGI917691 BQD917682:BQE917691 BZZ917682:CAA917691 CJV917682:CJW917691 CTR917682:CTS917691 DDN917682:DDO917691 DNJ917682:DNK917691 DXF917682:DXG917691 EHB917682:EHC917691 EQX917682:EQY917691 FAT917682:FAU917691 FKP917682:FKQ917691 FUL917682:FUM917691 GEH917682:GEI917691 GOD917682:GOE917691 GXZ917682:GYA917691 HHV917682:HHW917691 HRR917682:HRS917691 IBN917682:IBO917691 ILJ917682:ILK917691 IVF917682:IVG917691 JFB917682:JFC917691 JOX917682:JOY917691 JYT917682:JYU917691 KIP917682:KIQ917691 KSL917682:KSM917691 LCH917682:LCI917691 LMD917682:LME917691 LVZ917682:LWA917691 MFV917682:MFW917691 MPR917682:MPS917691 MZN917682:MZO917691 NJJ917682:NJK917691 NTF917682:NTG917691 ODB917682:ODC917691 OMX917682:OMY917691 OWT917682:OWU917691 PGP917682:PGQ917691 PQL917682:PQM917691 QAH917682:QAI917691 QKD917682:QKE917691 QTZ917682:QUA917691 RDV917682:RDW917691 RNR917682:RNS917691 RXN917682:RXO917691 SHJ917682:SHK917691 SRF917682:SRG917691 TBB917682:TBC917691 TKX917682:TKY917691 TUT917682:TUU917691 UEP917682:UEQ917691 UOL917682:UOM917691 UYH917682:UYI917691 VID917682:VIE917691 VRZ917682:VSA917691 WBV917682:WBW917691 WLR917682:WLS917691 WVN917682:WVO917691 F983218:G983227 JB983218:JC983227 SX983218:SY983227 ACT983218:ACU983227 AMP983218:AMQ983227 AWL983218:AWM983227 BGH983218:BGI983227 BQD983218:BQE983227 BZZ983218:CAA983227 CJV983218:CJW983227 CTR983218:CTS983227 DDN983218:DDO983227 DNJ983218:DNK983227 DXF983218:DXG983227 EHB983218:EHC983227 EQX983218:EQY983227 FAT983218:FAU983227 FKP983218:FKQ983227 FUL983218:FUM983227 GEH983218:GEI983227 GOD983218:GOE983227 GXZ983218:GYA983227 HHV983218:HHW983227 HRR983218:HRS983227 IBN983218:IBO983227 ILJ983218:ILK983227 IVF983218:IVG983227 JFB983218:JFC983227 JOX983218:JOY983227 JYT983218:JYU983227 KIP983218:KIQ983227 KSL983218:KSM983227 LCH983218:LCI983227 LMD983218:LME983227 LVZ983218:LWA983227 MFV983218:MFW983227 MPR983218:MPS983227 MZN983218:MZO983227 NJJ983218:NJK983227 NTF983218:NTG983227 ODB983218:ODC983227 OMX983218:OMY983227 OWT983218:OWU983227 PGP983218:PGQ983227 PQL983218:PQM983227 QAH983218:QAI983227 QKD983218:QKE983227 QTZ983218:QUA983227 RDV983218:RDW983227 RNR983218:RNS983227 RXN983218:RXO983227 SHJ983218:SHK983227 SRF983218:SRG983227 TBB983218:TBC983227 TKX983218:TKY983227 TUT983218:TUU983227 UEP983218:UEQ983227 UOL983218:UOM983227 UYH983218:UYI983227 VID983218:VIE983227 VRZ983218:VSA983227 WBV983218:WBW983227 WLR983218:WLS983227 WVN983218:WVO983227"/>
    <dataValidation allowBlank="1" error="Der Mindestbeschäftigungsumfang einer / eines  Beschäftigten muss mindestens 50% einer Vollzeitstelle betragen._x000a_" sqref="E29:G38 JA29:JC38 SW29:SY38 ACS29:ACU38 AMO29:AMQ38 AWK29:AWM38 BGG29:BGI38 BQC29:BQE38 BZY29:CAA38 CJU29:CJW38 CTQ29:CTS38 DDM29:DDO38 DNI29:DNK38 DXE29:DXG38 EHA29:EHC38 EQW29:EQY38 FAS29:FAU38 FKO29:FKQ38 FUK29:FUM38 GEG29:GEI38 GOC29:GOE38 GXY29:GYA38 HHU29:HHW38 HRQ29:HRS38 IBM29:IBO38 ILI29:ILK38 IVE29:IVG38 JFA29:JFC38 JOW29:JOY38 JYS29:JYU38 KIO29:KIQ38 KSK29:KSM38 LCG29:LCI38 LMC29:LME38 LVY29:LWA38 MFU29:MFW38 MPQ29:MPS38 MZM29:MZO38 NJI29:NJK38 NTE29:NTG38 ODA29:ODC38 OMW29:OMY38 OWS29:OWU38 PGO29:PGQ38 PQK29:PQM38 QAG29:QAI38 QKC29:QKE38 QTY29:QUA38 RDU29:RDW38 RNQ29:RNS38 RXM29:RXO38 SHI29:SHK38 SRE29:SRG38 TBA29:TBC38 TKW29:TKY38 TUS29:TUU38 UEO29:UEQ38 UOK29:UOM38 UYG29:UYI38 VIC29:VIE38 VRY29:VSA38 WBU29:WBW38 WLQ29:WLS38 WVM29:WVO38 E65565:G65574 JA65565:JC65574 SW65565:SY65574 ACS65565:ACU65574 AMO65565:AMQ65574 AWK65565:AWM65574 BGG65565:BGI65574 BQC65565:BQE65574 BZY65565:CAA65574 CJU65565:CJW65574 CTQ65565:CTS65574 DDM65565:DDO65574 DNI65565:DNK65574 DXE65565:DXG65574 EHA65565:EHC65574 EQW65565:EQY65574 FAS65565:FAU65574 FKO65565:FKQ65574 FUK65565:FUM65574 GEG65565:GEI65574 GOC65565:GOE65574 GXY65565:GYA65574 HHU65565:HHW65574 HRQ65565:HRS65574 IBM65565:IBO65574 ILI65565:ILK65574 IVE65565:IVG65574 JFA65565:JFC65574 JOW65565:JOY65574 JYS65565:JYU65574 KIO65565:KIQ65574 KSK65565:KSM65574 LCG65565:LCI65574 LMC65565:LME65574 LVY65565:LWA65574 MFU65565:MFW65574 MPQ65565:MPS65574 MZM65565:MZO65574 NJI65565:NJK65574 NTE65565:NTG65574 ODA65565:ODC65574 OMW65565:OMY65574 OWS65565:OWU65574 PGO65565:PGQ65574 PQK65565:PQM65574 QAG65565:QAI65574 QKC65565:QKE65574 QTY65565:QUA65574 RDU65565:RDW65574 RNQ65565:RNS65574 RXM65565:RXO65574 SHI65565:SHK65574 SRE65565:SRG65574 TBA65565:TBC65574 TKW65565:TKY65574 TUS65565:TUU65574 UEO65565:UEQ65574 UOK65565:UOM65574 UYG65565:UYI65574 VIC65565:VIE65574 VRY65565:VSA65574 WBU65565:WBW65574 WLQ65565:WLS65574 WVM65565:WVO65574 E131101:G131110 JA131101:JC131110 SW131101:SY131110 ACS131101:ACU131110 AMO131101:AMQ131110 AWK131101:AWM131110 BGG131101:BGI131110 BQC131101:BQE131110 BZY131101:CAA131110 CJU131101:CJW131110 CTQ131101:CTS131110 DDM131101:DDO131110 DNI131101:DNK131110 DXE131101:DXG131110 EHA131101:EHC131110 EQW131101:EQY131110 FAS131101:FAU131110 FKO131101:FKQ131110 FUK131101:FUM131110 GEG131101:GEI131110 GOC131101:GOE131110 GXY131101:GYA131110 HHU131101:HHW131110 HRQ131101:HRS131110 IBM131101:IBO131110 ILI131101:ILK131110 IVE131101:IVG131110 JFA131101:JFC131110 JOW131101:JOY131110 JYS131101:JYU131110 KIO131101:KIQ131110 KSK131101:KSM131110 LCG131101:LCI131110 LMC131101:LME131110 LVY131101:LWA131110 MFU131101:MFW131110 MPQ131101:MPS131110 MZM131101:MZO131110 NJI131101:NJK131110 NTE131101:NTG131110 ODA131101:ODC131110 OMW131101:OMY131110 OWS131101:OWU131110 PGO131101:PGQ131110 PQK131101:PQM131110 QAG131101:QAI131110 QKC131101:QKE131110 QTY131101:QUA131110 RDU131101:RDW131110 RNQ131101:RNS131110 RXM131101:RXO131110 SHI131101:SHK131110 SRE131101:SRG131110 TBA131101:TBC131110 TKW131101:TKY131110 TUS131101:TUU131110 UEO131101:UEQ131110 UOK131101:UOM131110 UYG131101:UYI131110 VIC131101:VIE131110 VRY131101:VSA131110 WBU131101:WBW131110 WLQ131101:WLS131110 WVM131101:WVO131110 E196637:G196646 JA196637:JC196646 SW196637:SY196646 ACS196637:ACU196646 AMO196637:AMQ196646 AWK196637:AWM196646 BGG196637:BGI196646 BQC196637:BQE196646 BZY196637:CAA196646 CJU196637:CJW196646 CTQ196637:CTS196646 DDM196637:DDO196646 DNI196637:DNK196646 DXE196637:DXG196646 EHA196637:EHC196646 EQW196637:EQY196646 FAS196637:FAU196646 FKO196637:FKQ196646 FUK196637:FUM196646 GEG196637:GEI196646 GOC196637:GOE196646 GXY196637:GYA196646 HHU196637:HHW196646 HRQ196637:HRS196646 IBM196637:IBO196646 ILI196637:ILK196646 IVE196637:IVG196646 JFA196637:JFC196646 JOW196637:JOY196646 JYS196637:JYU196646 KIO196637:KIQ196646 KSK196637:KSM196646 LCG196637:LCI196646 LMC196637:LME196646 LVY196637:LWA196646 MFU196637:MFW196646 MPQ196637:MPS196646 MZM196637:MZO196646 NJI196637:NJK196646 NTE196637:NTG196646 ODA196637:ODC196646 OMW196637:OMY196646 OWS196637:OWU196646 PGO196637:PGQ196646 PQK196637:PQM196646 QAG196637:QAI196646 QKC196637:QKE196646 QTY196637:QUA196646 RDU196637:RDW196646 RNQ196637:RNS196646 RXM196637:RXO196646 SHI196637:SHK196646 SRE196637:SRG196646 TBA196637:TBC196646 TKW196637:TKY196646 TUS196637:TUU196646 UEO196637:UEQ196646 UOK196637:UOM196646 UYG196637:UYI196646 VIC196637:VIE196646 VRY196637:VSA196646 WBU196637:WBW196646 WLQ196637:WLS196646 WVM196637:WVO196646 E262173:G262182 JA262173:JC262182 SW262173:SY262182 ACS262173:ACU262182 AMO262173:AMQ262182 AWK262173:AWM262182 BGG262173:BGI262182 BQC262173:BQE262182 BZY262173:CAA262182 CJU262173:CJW262182 CTQ262173:CTS262182 DDM262173:DDO262182 DNI262173:DNK262182 DXE262173:DXG262182 EHA262173:EHC262182 EQW262173:EQY262182 FAS262173:FAU262182 FKO262173:FKQ262182 FUK262173:FUM262182 GEG262173:GEI262182 GOC262173:GOE262182 GXY262173:GYA262182 HHU262173:HHW262182 HRQ262173:HRS262182 IBM262173:IBO262182 ILI262173:ILK262182 IVE262173:IVG262182 JFA262173:JFC262182 JOW262173:JOY262182 JYS262173:JYU262182 KIO262173:KIQ262182 KSK262173:KSM262182 LCG262173:LCI262182 LMC262173:LME262182 LVY262173:LWA262182 MFU262173:MFW262182 MPQ262173:MPS262182 MZM262173:MZO262182 NJI262173:NJK262182 NTE262173:NTG262182 ODA262173:ODC262182 OMW262173:OMY262182 OWS262173:OWU262182 PGO262173:PGQ262182 PQK262173:PQM262182 QAG262173:QAI262182 QKC262173:QKE262182 QTY262173:QUA262182 RDU262173:RDW262182 RNQ262173:RNS262182 RXM262173:RXO262182 SHI262173:SHK262182 SRE262173:SRG262182 TBA262173:TBC262182 TKW262173:TKY262182 TUS262173:TUU262182 UEO262173:UEQ262182 UOK262173:UOM262182 UYG262173:UYI262182 VIC262173:VIE262182 VRY262173:VSA262182 WBU262173:WBW262182 WLQ262173:WLS262182 WVM262173:WVO262182 E327709:G327718 JA327709:JC327718 SW327709:SY327718 ACS327709:ACU327718 AMO327709:AMQ327718 AWK327709:AWM327718 BGG327709:BGI327718 BQC327709:BQE327718 BZY327709:CAA327718 CJU327709:CJW327718 CTQ327709:CTS327718 DDM327709:DDO327718 DNI327709:DNK327718 DXE327709:DXG327718 EHA327709:EHC327718 EQW327709:EQY327718 FAS327709:FAU327718 FKO327709:FKQ327718 FUK327709:FUM327718 GEG327709:GEI327718 GOC327709:GOE327718 GXY327709:GYA327718 HHU327709:HHW327718 HRQ327709:HRS327718 IBM327709:IBO327718 ILI327709:ILK327718 IVE327709:IVG327718 JFA327709:JFC327718 JOW327709:JOY327718 JYS327709:JYU327718 KIO327709:KIQ327718 KSK327709:KSM327718 LCG327709:LCI327718 LMC327709:LME327718 LVY327709:LWA327718 MFU327709:MFW327718 MPQ327709:MPS327718 MZM327709:MZO327718 NJI327709:NJK327718 NTE327709:NTG327718 ODA327709:ODC327718 OMW327709:OMY327718 OWS327709:OWU327718 PGO327709:PGQ327718 PQK327709:PQM327718 QAG327709:QAI327718 QKC327709:QKE327718 QTY327709:QUA327718 RDU327709:RDW327718 RNQ327709:RNS327718 RXM327709:RXO327718 SHI327709:SHK327718 SRE327709:SRG327718 TBA327709:TBC327718 TKW327709:TKY327718 TUS327709:TUU327718 UEO327709:UEQ327718 UOK327709:UOM327718 UYG327709:UYI327718 VIC327709:VIE327718 VRY327709:VSA327718 WBU327709:WBW327718 WLQ327709:WLS327718 WVM327709:WVO327718 E393245:G393254 JA393245:JC393254 SW393245:SY393254 ACS393245:ACU393254 AMO393245:AMQ393254 AWK393245:AWM393254 BGG393245:BGI393254 BQC393245:BQE393254 BZY393245:CAA393254 CJU393245:CJW393254 CTQ393245:CTS393254 DDM393245:DDO393254 DNI393245:DNK393254 DXE393245:DXG393254 EHA393245:EHC393254 EQW393245:EQY393254 FAS393245:FAU393254 FKO393245:FKQ393254 FUK393245:FUM393254 GEG393245:GEI393254 GOC393245:GOE393254 GXY393245:GYA393254 HHU393245:HHW393254 HRQ393245:HRS393254 IBM393245:IBO393254 ILI393245:ILK393254 IVE393245:IVG393254 JFA393245:JFC393254 JOW393245:JOY393254 JYS393245:JYU393254 KIO393245:KIQ393254 KSK393245:KSM393254 LCG393245:LCI393254 LMC393245:LME393254 LVY393245:LWA393254 MFU393245:MFW393254 MPQ393245:MPS393254 MZM393245:MZO393254 NJI393245:NJK393254 NTE393245:NTG393254 ODA393245:ODC393254 OMW393245:OMY393254 OWS393245:OWU393254 PGO393245:PGQ393254 PQK393245:PQM393254 QAG393245:QAI393254 QKC393245:QKE393254 QTY393245:QUA393254 RDU393245:RDW393254 RNQ393245:RNS393254 RXM393245:RXO393254 SHI393245:SHK393254 SRE393245:SRG393254 TBA393245:TBC393254 TKW393245:TKY393254 TUS393245:TUU393254 UEO393245:UEQ393254 UOK393245:UOM393254 UYG393245:UYI393254 VIC393245:VIE393254 VRY393245:VSA393254 WBU393245:WBW393254 WLQ393245:WLS393254 WVM393245:WVO393254 E458781:G458790 JA458781:JC458790 SW458781:SY458790 ACS458781:ACU458790 AMO458781:AMQ458790 AWK458781:AWM458790 BGG458781:BGI458790 BQC458781:BQE458790 BZY458781:CAA458790 CJU458781:CJW458790 CTQ458781:CTS458790 DDM458781:DDO458790 DNI458781:DNK458790 DXE458781:DXG458790 EHA458781:EHC458790 EQW458781:EQY458790 FAS458781:FAU458790 FKO458781:FKQ458790 FUK458781:FUM458790 GEG458781:GEI458790 GOC458781:GOE458790 GXY458781:GYA458790 HHU458781:HHW458790 HRQ458781:HRS458790 IBM458781:IBO458790 ILI458781:ILK458790 IVE458781:IVG458790 JFA458781:JFC458790 JOW458781:JOY458790 JYS458781:JYU458790 KIO458781:KIQ458790 KSK458781:KSM458790 LCG458781:LCI458790 LMC458781:LME458790 LVY458781:LWA458790 MFU458781:MFW458790 MPQ458781:MPS458790 MZM458781:MZO458790 NJI458781:NJK458790 NTE458781:NTG458790 ODA458781:ODC458790 OMW458781:OMY458790 OWS458781:OWU458790 PGO458781:PGQ458790 PQK458781:PQM458790 QAG458781:QAI458790 QKC458781:QKE458790 QTY458781:QUA458790 RDU458781:RDW458790 RNQ458781:RNS458790 RXM458781:RXO458790 SHI458781:SHK458790 SRE458781:SRG458790 TBA458781:TBC458790 TKW458781:TKY458790 TUS458781:TUU458790 UEO458781:UEQ458790 UOK458781:UOM458790 UYG458781:UYI458790 VIC458781:VIE458790 VRY458781:VSA458790 WBU458781:WBW458790 WLQ458781:WLS458790 WVM458781:WVO458790 E524317:G524326 JA524317:JC524326 SW524317:SY524326 ACS524317:ACU524326 AMO524317:AMQ524326 AWK524317:AWM524326 BGG524317:BGI524326 BQC524317:BQE524326 BZY524317:CAA524326 CJU524317:CJW524326 CTQ524317:CTS524326 DDM524317:DDO524326 DNI524317:DNK524326 DXE524317:DXG524326 EHA524317:EHC524326 EQW524317:EQY524326 FAS524317:FAU524326 FKO524317:FKQ524326 FUK524317:FUM524326 GEG524317:GEI524326 GOC524317:GOE524326 GXY524317:GYA524326 HHU524317:HHW524326 HRQ524317:HRS524326 IBM524317:IBO524326 ILI524317:ILK524326 IVE524317:IVG524326 JFA524317:JFC524326 JOW524317:JOY524326 JYS524317:JYU524326 KIO524317:KIQ524326 KSK524317:KSM524326 LCG524317:LCI524326 LMC524317:LME524326 LVY524317:LWA524326 MFU524317:MFW524326 MPQ524317:MPS524326 MZM524317:MZO524326 NJI524317:NJK524326 NTE524317:NTG524326 ODA524317:ODC524326 OMW524317:OMY524326 OWS524317:OWU524326 PGO524317:PGQ524326 PQK524317:PQM524326 QAG524317:QAI524326 QKC524317:QKE524326 QTY524317:QUA524326 RDU524317:RDW524326 RNQ524317:RNS524326 RXM524317:RXO524326 SHI524317:SHK524326 SRE524317:SRG524326 TBA524317:TBC524326 TKW524317:TKY524326 TUS524317:TUU524326 UEO524317:UEQ524326 UOK524317:UOM524326 UYG524317:UYI524326 VIC524317:VIE524326 VRY524317:VSA524326 WBU524317:WBW524326 WLQ524317:WLS524326 WVM524317:WVO524326 E589853:G589862 JA589853:JC589862 SW589853:SY589862 ACS589853:ACU589862 AMO589853:AMQ589862 AWK589853:AWM589862 BGG589853:BGI589862 BQC589853:BQE589862 BZY589853:CAA589862 CJU589853:CJW589862 CTQ589853:CTS589862 DDM589853:DDO589862 DNI589853:DNK589862 DXE589853:DXG589862 EHA589853:EHC589862 EQW589853:EQY589862 FAS589853:FAU589862 FKO589853:FKQ589862 FUK589853:FUM589862 GEG589853:GEI589862 GOC589853:GOE589862 GXY589853:GYA589862 HHU589853:HHW589862 HRQ589853:HRS589862 IBM589853:IBO589862 ILI589853:ILK589862 IVE589853:IVG589862 JFA589853:JFC589862 JOW589853:JOY589862 JYS589853:JYU589862 KIO589853:KIQ589862 KSK589853:KSM589862 LCG589853:LCI589862 LMC589853:LME589862 LVY589853:LWA589862 MFU589853:MFW589862 MPQ589853:MPS589862 MZM589853:MZO589862 NJI589853:NJK589862 NTE589853:NTG589862 ODA589853:ODC589862 OMW589853:OMY589862 OWS589853:OWU589862 PGO589853:PGQ589862 PQK589853:PQM589862 QAG589853:QAI589862 QKC589853:QKE589862 QTY589853:QUA589862 RDU589853:RDW589862 RNQ589853:RNS589862 RXM589853:RXO589862 SHI589853:SHK589862 SRE589853:SRG589862 TBA589853:TBC589862 TKW589853:TKY589862 TUS589853:TUU589862 UEO589853:UEQ589862 UOK589853:UOM589862 UYG589853:UYI589862 VIC589853:VIE589862 VRY589853:VSA589862 WBU589853:WBW589862 WLQ589853:WLS589862 WVM589853:WVO589862 E655389:G655398 JA655389:JC655398 SW655389:SY655398 ACS655389:ACU655398 AMO655389:AMQ655398 AWK655389:AWM655398 BGG655389:BGI655398 BQC655389:BQE655398 BZY655389:CAA655398 CJU655389:CJW655398 CTQ655389:CTS655398 DDM655389:DDO655398 DNI655389:DNK655398 DXE655389:DXG655398 EHA655389:EHC655398 EQW655389:EQY655398 FAS655389:FAU655398 FKO655389:FKQ655398 FUK655389:FUM655398 GEG655389:GEI655398 GOC655389:GOE655398 GXY655389:GYA655398 HHU655389:HHW655398 HRQ655389:HRS655398 IBM655389:IBO655398 ILI655389:ILK655398 IVE655389:IVG655398 JFA655389:JFC655398 JOW655389:JOY655398 JYS655389:JYU655398 KIO655389:KIQ655398 KSK655389:KSM655398 LCG655389:LCI655398 LMC655389:LME655398 LVY655389:LWA655398 MFU655389:MFW655398 MPQ655389:MPS655398 MZM655389:MZO655398 NJI655389:NJK655398 NTE655389:NTG655398 ODA655389:ODC655398 OMW655389:OMY655398 OWS655389:OWU655398 PGO655389:PGQ655398 PQK655389:PQM655398 QAG655389:QAI655398 QKC655389:QKE655398 QTY655389:QUA655398 RDU655389:RDW655398 RNQ655389:RNS655398 RXM655389:RXO655398 SHI655389:SHK655398 SRE655389:SRG655398 TBA655389:TBC655398 TKW655389:TKY655398 TUS655389:TUU655398 UEO655389:UEQ655398 UOK655389:UOM655398 UYG655389:UYI655398 VIC655389:VIE655398 VRY655389:VSA655398 WBU655389:WBW655398 WLQ655389:WLS655398 WVM655389:WVO655398 E720925:G720934 JA720925:JC720934 SW720925:SY720934 ACS720925:ACU720934 AMO720925:AMQ720934 AWK720925:AWM720934 BGG720925:BGI720934 BQC720925:BQE720934 BZY720925:CAA720934 CJU720925:CJW720934 CTQ720925:CTS720934 DDM720925:DDO720934 DNI720925:DNK720934 DXE720925:DXG720934 EHA720925:EHC720934 EQW720925:EQY720934 FAS720925:FAU720934 FKO720925:FKQ720934 FUK720925:FUM720934 GEG720925:GEI720934 GOC720925:GOE720934 GXY720925:GYA720934 HHU720925:HHW720934 HRQ720925:HRS720934 IBM720925:IBO720934 ILI720925:ILK720934 IVE720925:IVG720934 JFA720925:JFC720934 JOW720925:JOY720934 JYS720925:JYU720934 KIO720925:KIQ720934 KSK720925:KSM720934 LCG720925:LCI720934 LMC720925:LME720934 LVY720925:LWA720934 MFU720925:MFW720934 MPQ720925:MPS720934 MZM720925:MZO720934 NJI720925:NJK720934 NTE720925:NTG720934 ODA720925:ODC720934 OMW720925:OMY720934 OWS720925:OWU720934 PGO720925:PGQ720934 PQK720925:PQM720934 QAG720925:QAI720934 QKC720925:QKE720934 QTY720925:QUA720934 RDU720925:RDW720934 RNQ720925:RNS720934 RXM720925:RXO720934 SHI720925:SHK720934 SRE720925:SRG720934 TBA720925:TBC720934 TKW720925:TKY720934 TUS720925:TUU720934 UEO720925:UEQ720934 UOK720925:UOM720934 UYG720925:UYI720934 VIC720925:VIE720934 VRY720925:VSA720934 WBU720925:WBW720934 WLQ720925:WLS720934 WVM720925:WVO720934 E786461:G786470 JA786461:JC786470 SW786461:SY786470 ACS786461:ACU786470 AMO786461:AMQ786470 AWK786461:AWM786470 BGG786461:BGI786470 BQC786461:BQE786470 BZY786461:CAA786470 CJU786461:CJW786470 CTQ786461:CTS786470 DDM786461:DDO786470 DNI786461:DNK786470 DXE786461:DXG786470 EHA786461:EHC786470 EQW786461:EQY786470 FAS786461:FAU786470 FKO786461:FKQ786470 FUK786461:FUM786470 GEG786461:GEI786470 GOC786461:GOE786470 GXY786461:GYA786470 HHU786461:HHW786470 HRQ786461:HRS786470 IBM786461:IBO786470 ILI786461:ILK786470 IVE786461:IVG786470 JFA786461:JFC786470 JOW786461:JOY786470 JYS786461:JYU786470 KIO786461:KIQ786470 KSK786461:KSM786470 LCG786461:LCI786470 LMC786461:LME786470 LVY786461:LWA786470 MFU786461:MFW786470 MPQ786461:MPS786470 MZM786461:MZO786470 NJI786461:NJK786470 NTE786461:NTG786470 ODA786461:ODC786470 OMW786461:OMY786470 OWS786461:OWU786470 PGO786461:PGQ786470 PQK786461:PQM786470 QAG786461:QAI786470 QKC786461:QKE786470 QTY786461:QUA786470 RDU786461:RDW786470 RNQ786461:RNS786470 RXM786461:RXO786470 SHI786461:SHK786470 SRE786461:SRG786470 TBA786461:TBC786470 TKW786461:TKY786470 TUS786461:TUU786470 UEO786461:UEQ786470 UOK786461:UOM786470 UYG786461:UYI786470 VIC786461:VIE786470 VRY786461:VSA786470 WBU786461:WBW786470 WLQ786461:WLS786470 WVM786461:WVO786470 E851997:G852006 JA851997:JC852006 SW851997:SY852006 ACS851997:ACU852006 AMO851997:AMQ852006 AWK851997:AWM852006 BGG851997:BGI852006 BQC851997:BQE852006 BZY851997:CAA852006 CJU851997:CJW852006 CTQ851997:CTS852006 DDM851997:DDO852006 DNI851997:DNK852006 DXE851997:DXG852006 EHA851997:EHC852006 EQW851997:EQY852006 FAS851997:FAU852006 FKO851997:FKQ852006 FUK851997:FUM852006 GEG851997:GEI852006 GOC851997:GOE852006 GXY851997:GYA852006 HHU851997:HHW852006 HRQ851997:HRS852006 IBM851997:IBO852006 ILI851997:ILK852006 IVE851997:IVG852006 JFA851997:JFC852006 JOW851997:JOY852006 JYS851997:JYU852006 KIO851997:KIQ852006 KSK851997:KSM852006 LCG851997:LCI852006 LMC851997:LME852006 LVY851997:LWA852006 MFU851997:MFW852006 MPQ851997:MPS852006 MZM851997:MZO852006 NJI851997:NJK852006 NTE851997:NTG852006 ODA851997:ODC852006 OMW851997:OMY852006 OWS851997:OWU852006 PGO851997:PGQ852006 PQK851997:PQM852006 QAG851997:QAI852006 QKC851997:QKE852006 QTY851997:QUA852006 RDU851997:RDW852006 RNQ851997:RNS852006 RXM851997:RXO852006 SHI851997:SHK852006 SRE851997:SRG852006 TBA851997:TBC852006 TKW851997:TKY852006 TUS851997:TUU852006 UEO851997:UEQ852006 UOK851997:UOM852006 UYG851997:UYI852006 VIC851997:VIE852006 VRY851997:VSA852006 WBU851997:WBW852006 WLQ851997:WLS852006 WVM851997:WVO852006 E917533:G917542 JA917533:JC917542 SW917533:SY917542 ACS917533:ACU917542 AMO917533:AMQ917542 AWK917533:AWM917542 BGG917533:BGI917542 BQC917533:BQE917542 BZY917533:CAA917542 CJU917533:CJW917542 CTQ917533:CTS917542 DDM917533:DDO917542 DNI917533:DNK917542 DXE917533:DXG917542 EHA917533:EHC917542 EQW917533:EQY917542 FAS917533:FAU917542 FKO917533:FKQ917542 FUK917533:FUM917542 GEG917533:GEI917542 GOC917533:GOE917542 GXY917533:GYA917542 HHU917533:HHW917542 HRQ917533:HRS917542 IBM917533:IBO917542 ILI917533:ILK917542 IVE917533:IVG917542 JFA917533:JFC917542 JOW917533:JOY917542 JYS917533:JYU917542 KIO917533:KIQ917542 KSK917533:KSM917542 LCG917533:LCI917542 LMC917533:LME917542 LVY917533:LWA917542 MFU917533:MFW917542 MPQ917533:MPS917542 MZM917533:MZO917542 NJI917533:NJK917542 NTE917533:NTG917542 ODA917533:ODC917542 OMW917533:OMY917542 OWS917533:OWU917542 PGO917533:PGQ917542 PQK917533:PQM917542 QAG917533:QAI917542 QKC917533:QKE917542 QTY917533:QUA917542 RDU917533:RDW917542 RNQ917533:RNS917542 RXM917533:RXO917542 SHI917533:SHK917542 SRE917533:SRG917542 TBA917533:TBC917542 TKW917533:TKY917542 TUS917533:TUU917542 UEO917533:UEQ917542 UOK917533:UOM917542 UYG917533:UYI917542 VIC917533:VIE917542 VRY917533:VSA917542 WBU917533:WBW917542 WLQ917533:WLS917542 WVM917533:WVO917542 E983069:G983078 JA983069:JC983078 SW983069:SY983078 ACS983069:ACU983078 AMO983069:AMQ983078 AWK983069:AWM983078 BGG983069:BGI983078 BQC983069:BQE983078 BZY983069:CAA983078 CJU983069:CJW983078 CTQ983069:CTS983078 DDM983069:DDO983078 DNI983069:DNK983078 DXE983069:DXG983078 EHA983069:EHC983078 EQW983069:EQY983078 FAS983069:FAU983078 FKO983069:FKQ983078 FUK983069:FUM983078 GEG983069:GEI983078 GOC983069:GOE983078 GXY983069:GYA983078 HHU983069:HHW983078 HRQ983069:HRS983078 IBM983069:IBO983078 ILI983069:ILK983078 IVE983069:IVG983078 JFA983069:JFC983078 JOW983069:JOY983078 JYS983069:JYU983078 KIO983069:KIQ983078 KSK983069:KSM983078 LCG983069:LCI983078 LMC983069:LME983078 LVY983069:LWA983078 MFU983069:MFW983078 MPQ983069:MPS983078 MZM983069:MZO983078 NJI983069:NJK983078 NTE983069:NTG983078 ODA983069:ODC983078 OMW983069:OMY983078 OWS983069:OWU983078 PGO983069:PGQ983078 PQK983069:PQM983078 QAG983069:QAI983078 QKC983069:QKE983078 QTY983069:QUA983078 RDU983069:RDW983078 RNQ983069:RNS983078 RXM983069:RXO983078 SHI983069:SHK983078 SRE983069:SRG983078 TBA983069:TBC983078 TKW983069:TKY983078 TUS983069:TUU983078 UEO983069:UEQ983078 UOK983069:UOM983078 UYG983069:UYI983078 VIC983069:VIE983078 VRY983069:VSA983078 WBU983069:WBW983078 WLQ983069:WLS983078 WVM983069:WVO983078 E125:G134 JA125:JC134 SW125:SY134 ACS125:ACU134 AMO125:AMQ134 AWK125:AWM134 BGG125:BGI134 BQC125:BQE134 BZY125:CAA134 CJU125:CJW134 CTQ125:CTS134 DDM125:DDO134 DNI125:DNK134 DXE125:DXG134 EHA125:EHC134 EQW125:EQY134 FAS125:FAU134 FKO125:FKQ134 FUK125:FUM134 GEG125:GEI134 GOC125:GOE134 GXY125:GYA134 HHU125:HHW134 HRQ125:HRS134 IBM125:IBO134 ILI125:ILK134 IVE125:IVG134 JFA125:JFC134 JOW125:JOY134 JYS125:JYU134 KIO125:KIQ134 KSK125:KSM134 LCG125:LCI134 LMC125:LME134 LVY125:LWA134 MFU125:MFW134 MPQ125:MPS134 MZM125:MZO134 NJI125:NJK134 NTE125:NTG134 ODA125:ODC134 OMW125:OMY134 OWS125:OWU134 PGO125:PGQ134 PQK125:PQM134 QAG125:QAI134 QKC125:QKE134 QTY125:QUA134 RDU125:RDW134 RNQ125:RNS134 RXM125:RXO134 SHI125:SHK134 SRE125:SRG134 TBA125:TBC134 TKW125:TKY134 TUS125:TUU134 UEO125:UEQ134 UOK125:UOM134 UYG125:UYI134 VIC125:VIE134 VRY125:VSA134 WBU125:WBW134 WLQ125:WLS134 WVM125:WVO134 E65661:G65670 JA65661:JC65670 SW65661:SY65670 ACS65661:ACU65670 AMO65661:AMQ65670 AWK65661:AWM65670 BGG65661:BGI65670 BQC65661:BQE65670 BZY65661:CAA65670 CJU65661:CJW65670 CTQ65661:CTS65670 DDM65661:DDO65670 DNI65661:DNK65670 DXE65661:DXG65670 EHA65661:EHC65670 EQW65661:EQY65670 FAS65661:FAU65670 FKO65661:FKQ65670 FUK65661:FUM65670 GEG65661:GEI65670 GOC65661:GOE65670 GXY65661:GYA65670 HHU65661:HHW65670 HRQ65661:HRS65670 IBM65661:IBO65670 ILI65661:ILK65670 IVE65661:IVG65670 JFA65661:JFC65670 JOW65661:JOY65670 JYS65661:JYU65670 KIO65661:KIQ65670 KSK65661:KSM65670 LCG65661:LCI65670 LMC65661:LME65670 LVY65661:LWA65670 MFU65661:MFW65670 MPQ65661:MPS65670 MZM65661:MZO65670 NJI65661:NJK65670 NTE65661:NTG65670 ODA65661:ODC65670 OMW65661:OMY65670 OWS65661:OWU65670 PGO65661:PGQ65670 PQK65661:PQM65670 QAG65661:QAI65670 QKC65661:QKE65670 QTY65661:QUA65670 RDU65661:RDW65670 RNQ65661:RNS65670 RXM65661:RXO65670 SHI65661:SHK65670 SRE65661:SRG65670 TBA65661:TBC65670 TKW65661:TKY65670 TUS65661:TUU65670 UEO65661:UEQ65670 UOK65661:UOM65670 UYG65661:UYI65670 VIC65661:VIE65670 VRY65661:VSA65670 WBU65661:WBW65670 WLQ65661:WLS65670 WVM65661:WVO65670 E131197:G131206 JA131197:JC131206 SW131197:SY131206 ACS131197:ACU131206 AMO131197:AMQ131206 AWK131197:AWM131206 BGG131197:BGI131206 BQC131197:BQE131206 BZY131197:CAA131206 CJU131197:CJW131206 CTQ131197:CTS131206 DDM131197:DDO131206 DNI131197:DNK131206 DXE131197:DXG131206 EHA131197:EHC131206 EQW131197:EQY131206 FAS131197:FAU131206 FKO131197:FKQ131206 FUK131197:FUM131206 GEG131197:GEI131206 GOC131197:GOE131206 GXY131197:GYA131206 HHU131197:HHW131206 HRQ131197:HRS131206 IBM131197:IBO131206 ILI131197:ILK131206 IVE131197:IVG131206 JFA131197:JFC131206 JOW131197:JOY131206 JYS131197:JYU131206 KIO131197:KIQ131206 KSK131197:KSM131206 LCG131197:LCI131206 LMC131197:LME131206 LVY131197:LWA131206 MFU131197:MFW131206 MPQ131197:MPS131206 MZM131197:MZO131206 NJI131197:NJK131206 NTE131197:NTG131206 ODA131197:ODC131206 OMW131197:OMY131206 OWS131197:OWU131206 PGO131197:PGQ131206 PQK131197:PQM131206 QAG131197:QAI131206 QKC131197:QKE131206 QTY131197:QUA131206 RDU131197:RDW131206 RNQ131197:RNS131206 RXM131197:RXO131206 SHI131197:SHK131206 SRE131197:SRG131206 TBA131197:TBC131206 TKW131197:TKY131206 TUS131197:TUU131206 UEO131197:UEQ131206 UOK131197:UOM131206 UYG131197:UYI131206 VIC131197:VIE131206 VRY131197:VSA131206 WBU131197:WBW131206 WLQ131197:WLS131206 WVM131197:WVO131206 E196733:G196742 JA196733:JC196742 SW196733:SY196742 ACS196733:ACU196742 AMO196733:AMQ196742 AWK196733:AWM196742 BGG196733:BGI196742 BQC196733:BQE196742 BZY196733:CAA196742 CJU196733:CJW196742 CTQ196733:CTS196742 DDM196733:DDO196742 DNI196733:DNK196742 DXE196733:DXG196742 EHA196733:EHC196742 EQW196733:EQY196742 FAS196733:FAU196742 FKO196733:FKQ196742 FUK196733:FUM196742 GEG196733:GEI196742 GOC196733:GOE196742 GXY196733:GYA196742 HHU196733:HHW196742 HRQ196733:HRS196742 IBM196733:IBO196742 ILI196733:ILK196742 IVE196733:IVG196742 JFA196733:JFC196742 JOW196733:JOY196742 JYS196733:JYU196742 KIO196733:KIQ196742 KSK196733:KSM196742 LCG196733:LCI196742 LMC196733:LME196742 LVY196733:LWA196742 MFU196733:MFW196742 MPQ196733:MPS196742 MZM196733:MZO196742 NJI196733:NJK196742 NTE196733:NTG196742 ODA196733:ODC196742 OMW196733:OMY196742 OWS196733:OWU196742 PGO196733:PGQ196742 PQK196733:PQM196742 QAG196733:QAI196742 QKC196733:QKE196742 QTY196733:QUA196742 RDU196733:RDW196742 RNQ196733:RNS196742 RXM196733:RXO196742 SHI196733:SHK196742 SRE196733:SRG196742 TBA196733:TBC196742 TKW196733:TKY196742 TUS196733:TUU196742 UEO196733:UEQ196742 UOK196733:UOM196742 UYG196733:UYI196742 VIC196733:VIE196742 VRY196733:VSA196742 WBU196733:WBW196742 WLQ196733:WLS196742 WVM196733:WVO196742 E262269:G262278 JA262269:JC262278 SW262269:SY262278 ACS262269:ACU262278 AMO262269:AMQ262278 AWK262269:AWM262278 BGG262269:BGI262278 BQC262269:BQE262278 BZY262269:CAA262278 CJU262269:CJW262278 CTQ262269:CTS262278 DDM262269:DDO262278 DNI262269:DNK262278 DXE262269:DXG262278 EHA262269:EHC262278 EQW262269:EQY262278 FAS262269:FAU262278 FKO262269:FKQ262278 FUK262269:FUM262278 GEG262269:GEI262278 GOC262269:GOE262278 GXY262269:GYA262278 HHU262269:HHW262278 HRQ262269:HRS262278 IBM262269:IBO262278 ILI262269:ILK262278 IVE262269:IVG262278 JFA262269:JFC262278 JOW262269:JOY262278 JYS262269:JYU262278 KIO262269:KIQ262278 KSK262269:KSM262278 LCG262269:LCI262278 LMC262269:LME262278 LVY262269:LWA262278 MFU262269:MFW262278 MPQ262269:MPS262278 MZM262269:MZO262278 NJI262269:NJK262278 NTE262269:NTG262278 ODA262269:ODC262278 OMW262269:OMY262278 OWS262269:OWU262278 PGO262269:PGQ262278 PQK262269:PQM262278 QAG262269:QAI262278 QKC262269:QKE262278 QTY262269:QUA262278 RDU262269:RDW262278 RNQ262269:RNS262278 RXM262269:RXO262278 SHI262269:SHK262278 SRE262269:SRG262278 TBA262269:TBC262278 TKW262269:TKY262278 TUS262269:TUU262278 UEO262269:UEQ262278 UOK262269:UOM262278 UYG262269:UYI262278 VIC262269:VIE262278 VRY262269:VSA262278 WBU262269:WBW262278 WLQ262269:WLS262278 WVM262269:WVO262278 E327805:G327814 JA327805:JC327814 SW327805:SY327814 ACS327805:ACU327814 AMO327805:AMQ327814 AWK327805:AWM327814 BGG327805:BGI327814 BQC327805:BQE327814 BZY327805:CAA327814 CJU327805:CJW327814 CTQ327805:CTS327814 DDM327805:DDO327814 DNI327805:DNK327814 DXE327805:DXG327814 EHA327805:EHC327814 EQW327805:EQY327814 FAS327805:FAU327814 FKO327805:FKQ327814 FUK327805:FUM327814 GEG327805:GEI327814 GOC327805:GOE327814 GXY327805:GYA327814 HHU327805:HHW327814 HRQ327805:HRS327814 IBM327805:IBO327814 ILI327805:ILK327814 IVE327805:IVG327814 JFA327805:JFC327814 JOW327805:JOY327814 JYS327805:JYU327814 KIO327805:KIQ327814 KSK327805:KSM327814 LCG327805:LCI327814 LMC327805:LME327814 LVY327805:LWA327814 MFU327805:MFW327814 MPQ327805:MPS327814 MZM327805:MZO327814 NJI327805:NJK327814 NTE327805:NTG327814 ODA327805:ODC327814 OMW327805:OMY327814 OWS327805:OWU327814 PGO327805:PGQ327814 PQK327805:PQM327814 QAG327805:QAI327814 QKC327805:QKE327814 QTY327805:QUA327814 RDU327805:RDW327814 RNQ327805:RNS327814 RXM327805:RXO327814 SHI327805:SHK327814 SRE327805:SRG327814 TBA327805:TBC327814 TKW327805:TKY327814 TUS327805:TUU327814 UEO327805:UEQ327814 UOK327805:UOM327814 UYG327805:UYI327814 VIC327805:VIE327814 VRY327805:VSA327814 WBU327805:WBW327814 WLQ327805:WLS327814 WVM327805:WVO327814 E393341:G393350 JA393341:JC393350 SW393341:SY393350 ACS393341:ACU393350 AMO393341:AMQ393350 AWK393341:AWM393350 BGG393341:BGI393350 BQC393341:BQE393350 BZY393341:CAA393350 CJU393341:CJW393350 CTQ393341:CTS393350 DDM393341:DDO393350 DNI393341:DNK393350 DXE393341:DXG393350 EHA393341:EHC393350 EQW393341:EQY393350 FAS393341:FAU393350 FKO393341:FKQ393350 FUK393341:FUM393350 GEG393341:GEI393350 GOC393341:GOE393350 GXY393341:GYA393350 HHU393341:HHW393350 HRQ393341:HRS393350 IBM393341:IBO393350 ILI393341:ILK393350 IVE393341:IVG393350 JFA393341:JFC393350 JOW393341:JOY393350 JYS393341:JYU393350 KIO393341:KIQ393350 KSK393341:KSM393350 LCG393341:LCI393350 LMC393341:LME393350 LVY393341:LWA393350 MFU393341:MFW393350 MPQ393341:MPS393350 MZM393341:MZO393350 NJI393341:NJK393350 NTE393341:NTG393350 ODA393341:ODC393350 OMW393341:OMY393350 OWS393341:OWU393350 PGO393341:PGQ393350 PQK393341:PQM393350 QAG393341:QAI393350 QKC393341:QKE393350 QTY393341:QUA393350 RDU393341:RDW393350 RNQ393341:RNS393350 RXM393341:RXO393350 SHI393341:SHK393350 SRE393341:SRG393350 TBA393341:TBC393350 TKW393341:TKY393350 TUS393341:TUU393350 UEO393341:UEQ393350 UOK393341:UOM393350 UYG393341:UYI393350 VIC393341:VIE393350 VRY393341:VSA393350 WBU393341:WBW393350 WLQ393341:WLS393350 WVM393341:WVO393350 E458877:G458886 JA458877:JC458886 SW458877:SY458886 ACS458877:ACU458886 AMO458877:AMQ458886 AWK458877:AWM458886 BGG458877:BGI458886 BQC458877:BQE458886 BZY458877:CAA458886 CJU458877:CJW458886 CTQ458877:CTS458886 DDM458877:DDO458886 DNI458877:DNK458886 DXE458877:DXG458886 EHA458877:EHC458886 EQW458877:EQY458886 FAS458877:FAU458886 FKO458877:FKQ458886 FUK458877:FUM458886 GEG458877:GEI458886 GOC458877:GOE458886 GXY458877:GYA458886 HHU458877:HHW458886 HRQ458877:HRS458886 IBM458877:IBO458886 ILI458877:ILK458886 IVE458877:IVG458886 JFA458877:JFC458886 JOW458877:JOY458886 JYS458877:JYU458886 KIO458877:KIQ458886 KSK458877:KSM458886 LCG458877:LCI458886 LMC458877:LME458886 LVY458877:LWA458886 MFU458877:MFW458886 MPQ458877:MPS458886 MZM458877:MZO458886 NJI458877:NJK458886 NTE458877:NTG458886 ODA458877:ODC458886 OMW458877:OMY458886 OWS458877:OWU458886 PGO458877:PGQ458886 PQK458877:PQM458886 QAG458877:QAI458886 QKC458877:QKE458886 QTY458877:QUA458886 RDU458877:RDW458886 RNQ458877:RNS458886 RXM458877:RXO458886 SHI458877:SHK458886 SRE458877:SRG458886 TBA458877:TBC458886 TKW458877:TKY458886 TUS458877:TUU458886 UEO458877:UEQ458886 UOK458877:UOM458886 UYG458877:UYI458886 VIC458877:VIE458886 VRY458877:VSA458886 WBU458877:WBW458886 WLQ458877:WLS458886 WVM458877:WVO458886 E524413:G524422 JA524413:JC524422 SW524413:SY524422 ACS524413:ACU524422 AMO524413:AMQ524422 AWK524413:AWM524422 BGG524413:BGI524422 BQC524413:BQE524422 BZY524413:CAA524422 CJU524413:CJW524422 CTQ524413:CTS524422 DDM524413:DDO524422 DNI524413:DNK524422 DXE524413:DXG524422 EHA524413:EHC524422 EQW524413:EQY524422 FAS524413:FAU524422 FKO524413:FKQ524422 FUK524413:FUM524422 GEG524413:GEI524422 GOC524413:GOE524422 GXY524413:GYA524422 HHU524413:HHW524422 HRQ524413:HRS524422 IBM524413:IBO524422 ILI524413:ILK524422 IVE524413:IVG524422 JFA524413:JFC524422 JOW524413:JOY524422 JYS524413:JYU524422 KIO524413:KIQ524422 KSK524413:KSM524422 LCG524413:LCI524422 LMC524413:LME524422 LVY524413:LWA524422 MFU524413:MFW524422 MPQ524413:MPS524422 MZM524413:MZO524422 NJI524413:NJK524422 NTE524413:NTG524422 ODA524413:ODC524422 OMW524413:OMY524422 OWS524413:OWU524422 PGO524413:PGQ524422 PQK524413:PQM524422 QAG524413:QAI524422 QKC524413:QKE524422 QTY524413:QUA524422 RDU524413:RDW524422 RNQ524413:RNS524422 RXM524413:RXO524422 SHI524413:SHK524422 SRE524413:SRG524422 TBA524413:TBC524422 TKW524413:TKY524422 TUS524413:TUU524422 UEO524413:UEQ524422 UOK524413:UOM524422 UYG524413:UYI524422 VIC524413:VIE524422 VRY524413:VSA524422 WBU524413:WBW524422 WLQ524413:WLS524422 WVM524413:WVO524422 E589949:G589958 JA589949:JC589958 SW589949:SY589958 ACS589949:ACU589958 AMO589949:AMQ589958 AWK589949:AWM589958 BGG589949:BGI589958 BQC589949:BQE589958 BZY589949:CAA589958 CJU589949:CJW589958 CTQ589949:CTS589958 DDM589949:DDO589958 DNI589949:DNK589958 DXE589949:DXG589958 EHA589949:EHC589958 EQW589949:EQY589958 FAS589949:FAU589958 FKO589949:FKQ589958 FUK589949:FUM589958 GEG589949:GEI589958 GOC589949:GOE589958 GXY589949:GYA589958 HHU589949:HHW589958 HRQ589949:HRS589958 IBM589949:IBO589958 ILI589949:ILK589958 IVE589949:IVG589958 JFA589949:JFC589958 JOW589949:JOY589958 JYS589949:JYU589958 KIO589949:KIQ589958 KSK589949:KSM589958 LCG589949:LCI589958 LMC589949:LME589958 LVY589949:LWA589958 MFU589949:MFW589958 MPQ589949:MPS589958 MZM589949:MZO589958 NJI589949:NJK589958 NTE589949:NTG589958 ODA589949:ODC589958 OMW589949:OMY589958 OWS589949:OWU589958 PGO589949:PGQ589958 PQK589949:PQM589958 QAG589949:QAI589958 QKC589949:QKE589958 QTY589949:QUA589958 RDU589949:RDW589958 RNQ589949:RNS589958 RXM589949:RXO589958 SHI589949:SHK589958 SRE589949:SRG589958 TBA589949:TBC589958 TKW589949:TKY589958 TUS589949:TUU589958 UEO589949:UEQ589958 UOK589949:UOM589958 UYG589949:UYI589958 VIC589949:VIE589958 VRY589949:VSA589958 WBU589949:WBW589958 WLQ589949:WLS589958 WVM589949:WVO589958 E655485:G655494 JA655485:JC655494 SW655485:SY655494 ACS655485:ACU655494 AMO655485:AMQ655494 AWK655485:AWM655494 BGG655485:BGI655494 BQC655485:BQE655494 BZY655485:CAA655494 CJU655485:CJW655494 CTQ655485:CTS655494 DDM655485:DDO655494 DNI655485:DNK655494 DXE655485:DXG655494 EHA655485:EHC655494 EQW655485:EQY655494 FAS655485:FAU655494 FKO655485:FKQ655494 FUK655485:FUM655494 GEG655485:GEI655494 GOC655485:GOE655494 GXY655485:GYA655494 HHU655485:HHW655494 HRQ655485:HRS655494 IBM655485:IBO655494 ILI655485:ILK655494 IVE655485:IVG655494 JFA655485:JFC655494 JOW655485:JOY655494 JYS655485:JYU655494 KIO655485:KIQ655494 KSK655485:KSM655494 LCG655485:LCI655494 LMC655485:LME655494 LVY655485:LWA655494 MFU655485:MFW655494 MPQ655485:MPS655494 MZM655485:MZO655494 NJI655485:NJK655494 NTE655485:NTG655494 ODA655485:ODC655494 OMW655485:OMY655494 OWS655485:OWU655494 PGO655485:PGQ655494 PQK655485:PQM655494 QAG655485:QAI655494 QKC655485:QKE655494 QTY655485:QUA655494 RDU655485:RDW655494 RNQ655485:RNS655494 RXM655485:RXO655494 SHI655485:SHK655494 SRE655485:SRG655494 TBA655485:TBC655494 TKW655485:TKY655494 TUS655485:TUU655494 UEO655485:UEQ655494 UOK655485:UOM655494 UYG655485:UYI655494 VIC655485:VIE655494 VRY655485:VSA655494 WBU655485:WBW655494 WLQ655485:WLS655494 WVM655485:WVO655494 E721021:G721030 JA721021:JC721030 SW721021:SY721030 ACS721021:ACU721030 AMO721021:AMQ721030 AWK721021:AWM721030 BGG721021:BGI721030 BQC721021:BQE721030 BZY721021:CAA721030 CJU721021:CJW721030 CTQ721021:CTS721030 DDM721021:DDO721030 DNI721021:DNK721030 DXE721021:DXG721030 EHA721021:EHC721030 EQW721021:EQY721030 FAS721021:FAU721030 FKO721021:FKQ721030 FUK721021:FUM721030 GEG721021:GEI721030 GOC721021:GOE721030 GXY721021:GYA721030 HHU721021:HHW721030 HRQ721021:HRS721030 IBM721021:IBO721030 ILI721021:ILK721030 IVE721021:IVG721030 JFA721021:JFC721030 JOW721021:JOY721030 JYS721021:JYU721030 KIO721021:KIQ721030 KSK721021:KSM721030 LCG721021:LCI721030 LMC721021:LME721030 LVY721021:LWA721030 MFU721021:MFW721030 MPQ721021:MPS721030 MZM721021:MZO721030 NJI721021:NJK721030 NTE721021:NTG721030 ODA721021:ODC721030 OMW721021:OMY721030 OWS721021:OWU721030 PGO721021:PGQ721030 PQK721021:PQM721030 QAG721021:QAI721030 QKC721021:QKE721030 QTY721021:QUA721030 RDU721021:RDW721030 RNQ721021:RNS721030 RXM721021:RXO721030 SHI721021:SHK721030 SRE721021:SRG721030 TBA721021:TBC721030 TKW721021:TKY721030 TUS721021:TUU721030 UEO721021:UEQ721030 UOK721021:UOM721030 UYG721021:UYI721030 VIC721021:VIE721030 VRY721021:VSA721030 WBU721021:WBW721030 WLQ721021:WLS721030 WVM721021:WVO721030 E786557:G786566 JA786557:JC786566 SW786557:SY786566 ACS786557:ACU786566 AMO786557:AMQ786566 AWK786557:AWM786566 BGG786557:BGI786566 BQC786557:BQE786566 BZY786557:CAA786566 CJU786557:CJW786566 CTQ786557:CTS786566 DDM786557:DDO786566 DNI786557:DNK786566 DXE786557:DXG786566 EHA786557:EHC786566 EQW786557:EQY786566 FAS786557:FAU786566 FKO786557:FKQ786566 FUK786557:FUM786566 GEG786557:GEI786566 GOC786557:GOE786566 GXY786557:GYA786566 HHU786557:HHW786566 HRQ786557:HRS786566 IBM786557:IBO786566 ILI786557:ILK786566 IVE786557:IVG786566 JFA786557:JFC786566 JOW786557:JOY786566 JYS786557:JYU786566 KIO786557:KIQ786566 KSK786557:KSM786566 LCG786557:LCI786566 LMC786557:LME786566 LVY786557:LWA786566 MFU786557:MFW786566 MPQ786557:MPS786566 MZM786557:MZO786566 NJI786557:NJK786566 NTE786557:NTG786566 ODA786557:ODC786566 OMW786557:OMY786566 OWS786557:OWU786566 PGO786557:PGQ786566 PQK786557:PQM786566 QAG786557:QAI786566 QKC786557:QKE786566 QTY786557:QUA786566 RDU786557:RDW786566 RNQ786557:RNS786566 RXM786557:RXO786566 SHI786557:SHK786566 SRE786557:SRG786566 TBA786557:TBC786566 TKW786557:TKY786566 TUS786557:TUU786566 UEO786557:UEQ786566 UOK786557:UOM786566 UYG786557:UYI786566 VIC786557:VIE786566 VRY786557:VSA786566 WBU786557:WBW786566 WLQ786557:WLS786566 WVM786557:WVO786566 E852093:G852102 JA852093:JC852102 SW852093:SY852102 ACS852093:ACU852102 AMO852093:AMQ852102 AWK852093:AWM852102 BGG852093:BGI852102 BQC852093:BQE852102 BZY852093:CAA852102 CJU852093:CJW852102 CTQ852093:CTS852102 DDM852093:DDO852102 DNI852093:DNK852102 DXE852093:DXG852102 EHA852093:EHC852102 EQW852093:EQY852102 FAS852093:FAU852102 FKO852093:FKQ852102 FUK852093:FUM852102 GEG852093:GEI852102 GOC852093:GOE852102 GXY852093:GYA852102 HHU852093:HHW852102 HRQ852093:HRS852102 IBM852093:IBO852102 ILI852093:ILK852102 IVE852093:IVG852102 JFA852093:JFC852102 JOW852093:JOY852102 JYS852093:JYU852102 KIO852093:KIQ852102 KSK852093:KSM852102 LCG852093:LCI852102 LMC852093:LME852102 LVY852093:LWA852102 MFU852093:MFW852102 MPQ852093:MPS852102 MZM852093:MZO852102 NJI852093:NJK852102 NTE852093:NTG852102 ODA852093:ODC852102 OMW852093:OMY852102 OWS852093:OWU852102 PGO852093:PGQ852102 PQK852093:PQM852102 QAG852093:QAI852102 QKC852093:QKE852102 QTY852093:QUA852102 RDU852093:RDW852102 RNQ852093:RNS852102 RXM852093:RXO852102 SHI852093:SHK852102 SRE852093:SRG852102 TBA852093:TBC852102 TKW852093:TKY852102 TUS852093:TUU852102 UEO852093:UEQ852102 UOK852093:UOM852102 UYG852093:UYI852102 VIC852093:VIE852102 VRY852093:VSA852102 WBU852093:WBW852102 WLQ852093:WLS852102 WVM852093:WVO852102 E917629:G917638 JA917629:JC917638 SW917629:SY917638 ACS917629:ACU917638 AMO917629:AMQ917638 AWK917629:AWM917638 BGG917629:BGI917638 BQC917629:BQE917638 BZY917629:CAA917638 CJU917629:CJW917638 CTQ917629:CTS917638 DDM917629:DDO917638 DNI917629:DNK917638 DXE917629:DXG917638 EHA917629:EHC917638 EQW917629:EQY917638 FAS917629:FAU917638 FKO917629:FKQ917638 FUK917629:FUM917638 GEG917629:GEI917638 GOC917629:GOE917638 GXY917629:GYA917638 HHU917629:HHW917638 HRQ917629:HRS917638 IBM917629:IBO917638 ILI917629:ILK917638 IVE917629:IVG917638 JFA917629:JFC917638 JOW917629:JOY917638 JYS917629:JYU917638 KIO917629:KIQ917638 KSK917629:KSM917638 LCG917629:LCI917638 LMC917629:LME917638 LVY917629:LWA917638 MFU917629:MFW917638 MPQ917629:MPS917638 MZM917629:MZO917638 NJI917629:NJK917638 NTE917629:NTG917638 ODA917629:ODC917638 OMW917629:OMY917638 OWS917629:OWU917638 PGO917629:PGQ917638 PQK917629:PQM917638 QAG917629:QAI917638 QKC917629:QKE917638 QTY917629:QUA917638 RDU917629:RDW917638 RNQ917629:RNS917638 RXM917629:RXO917638 SHI917629:SHK917638 SRE917629:SRG917638 TBA917629:TBC917638 TKW917629:TKY917638 TUS917629:TUU917638 UEO917629:UEQ917638 UOK917629:UOM917638 UYG917629:UYI917638 VIC917629:VIE917638 VRY917629:VSA917638 WBU917629:WBW917638 WLQ917629:WLS917638 WVM917629:WVO917638 E983165:G983174 JA983165:JC983174 SW983165:SY983174 ACS983165:ACU983174 AMO983165:AMQ983174 AWK983165:AWM983174 BGG983165:BGI983174 BQC983165:BQE983174 BZY983165:CAA983174 CJU983165:CJW983174 CTQ983165:CTS983174 DDM983165:DDO983174 DNI983165:DNK983174 DXE983165:DXG983174 EHA983165:EHC983174 EQW983165:EQY983174 FAS983165:FAU983174 FKO983165:FKQ983174 FUK983165:FUM983174 GEG983165:GEI983174 GOC983165:GOE983174 GXY983165:GYA983174 HHU983165:HHW983174 HRQ983165:HRS983174 IBM983165:IBO983174 ILI983165:ILK983174 IVE983165:IVG983174 JFA983165:JFC983174 JOW983165:JOY983174 JYS983165:JYU983174 KIO983165:KIQ983174 KSK983165:KSM983174 LCG983165:LCI983174 LMC983165:LME983174 LVY983165:LWA983174 MFU983165:MFW983174 MPQ983165:MPS983174 MZM983165:MZO983174 NJI983165:NJK983174 NTE983165:NTG983174 ODA983165:ODC983174 OMW983165:OMY983174 OWS983165:OWU983174 PGO983165:PGQ983174 PQK983165:PQM983174 QAG983165:QAI983174 QKC983165:QKE983174 QTY983165:QUA983174 RDU983165:RDW983174 RNQ983165:RNS983174 RXM983165:RXO983174 SHI983165:SHK983174 SRE983165:SRG983174 TBA983165:TBC983174 TKW983165:TKY983174 TUS983165:TUU983174 UEO983165:UEQ983174 UOK983165:UOM983174 UYG983165:UYI983174 VIC983165:VIE983174 VRY983165:VSA983174 WBU983165:WBW983174 WLQ983165:WLS983174 WVM983165:WVO983174"/>
    <dataValidation allowBlank="1" showInputMessage="1" showErrorMessage="1" error="Das Summenfeld (Addition aus den drei vorangegangenen Feldern) ergibt keine 100%. Bitte überprüfen Sie Ihre Eingaben." sqref="J50:J59 JF50:JF59 TB50:TB59 ACX50:ACX59 AMT50:AMT59 AWP50:AWP59 BGL50:BGL59 BQH50:BQH59 CAD50:CAD59 CJZ50:CJZ59 CTV50:CTV59 DDR50:DDR59 DNN50:DNN59 DXJ50:DXJ59 EHF50:EHF59 ERB50:ERB59 FAX50:FAX59 FKT50:FKT59 FUP50:FUP59 GEL50:GEL59 GOH50:GOH59 GYD50:GYD59 HHZ50:HHZ59 HRV50:HRV59 IBR50:IBR59 ILN50:ILN59 IVJ50:IVJ59 JFF50:JFF59 JPB50:JPB59 JYX50:JYX59 KIT50:KIT59 KSP50:KSP59 LCL50:LCL59 LMH50:LMH59 LWD50:LWD59 MFZ50:MFZ59 MPV50:MPV59 MZR50:MZR59 NJN50:NJN59 NTJ50:NTJ59 ODF50:ODF59 ONB50:ONB59 OWX50:OWX59 PGT50:PGT59 PQP50:PQP59 QAL50:QAL59 QKH50:QKH59 QUD50:QUD59 RDZ50:RDZ59 RNV50:RNV59 RXR50:RXR59 SHN50:SHN59 SRJ50:SRJ59 TBF50:TBF59 TLB50:TLB59 TUX50:TUX59 UET50:UET59 UOP50:UOP59 UYL50:UYL59 VIH50:VIH59 VSD50:VSD59 WBZ50:WBZ59 WLV50:WLV59 WVR50:WVR59 J65586:J65595 JF65586:JF65595 TB65586:TB65595 ACX65586:ACX65595 AMT65586:AMT65595 AWP65586:AWP65595 BGL65586:BGL65595 BQH65586:BQH65595 CAD65586:CAD65595 CJZ65586:CJZ65595 CTV65586:CTV65595 DDR65586:DDR65595 DNN65586:DNN65595 DXJ65586:DXJ65595 EHF65586:EHF65595 ERB65586:ERB65595 FAX65586:FAX65595 FKT65586:FKT65595 FUP65586:FUP65595 GEL65586:GEL65595 GOH65586:GOH65595 GYD65586:GYD65595 HHZ65586:HHZ65595 HRV65586:HRV65595 IBR65586:IBR65595 ILN65586:ILN65595 IVJ65586:IVJ65595 JFF65586:JFF65595 JPB65586:JPB65595 JYX65586:JYX65595 KIT65586:KIT65595 KSP65586:KSP65595 LCL65586:LCL65595 LMH65586:LMH65595 LWD65586:LWD65595 MFZ65586:MFZ65595 MPV65586:MPV65595 MZR65586:MZR65595 NJN65586:NJN65595 NTJ65586:NTJ65595 ODF65586:ODF65595 ONB65586:ONB65595 OWX65586:OWX65595 PGT65586:PGT65595 PQP65586:PQP65595 QAL65586:QAL65595 QKH65586:QKH65595 QUD65586:QUD65595 RDZ65586:RDZ65595 RNV65586:RNV65595 RXR65586:RXR65595 SHN65586:SHN65595 SRJ65586:SRJ65595 TBF65586:TBF65595 TLB65586:TLB65595 TUX65586:TUX65595 UET65586:UET65595 UOP65586:UOP65595 UYL65586:UYL65595 VIH65586:VIH65595 VSD65586:VSD65595 WBZ65586:WBZ65595 WLV65586:WLV65595 WVR65586:WVR65595 J131122:J131131 JF131122:JF131131 TB131122:TB131131 ACX131122:ACX131131 AMT131122:AMT131131 AWP131122:AWP131131 BGL131122:BGL131131 BQH131122:BQH131131 CAD131122:CAD131131 CJZ131122:CJZ131131 CTV131122:CTV131131 DDR131122:DDR131131 DNN131122:DNN131131 DXJ131122:DXJ131131 EHF131122:EHF131131 ERB131122:ERB131131 FAX131122:FAX131131 FKT131122:FKT131131 FUP131122:FUP131131 GEL131122:GEL131131 GOH131122:GOH131131 GYD131122:GYD131131 HHZ131122:HHZ131131 HRV131122:HRV131131 IBR131122:IBR131131 ILN131122:ILN131131 IVJ131122:IVJ131131 JFF131122:JFF131131 JPB131122:JPB131131 JYX131122:JYX131131 KIT131122:KIT131131 KSP131122:KSP131131 LCL131122:LCL131131 LMH131122:LMH131131 LWD131122:LWD131131 MFZ131122:MFZ131131 MPV131122:MPV131131 MZR131122:MZR131131 NJN131122:NJN131131 NTJ131122:NTJ131131 ODF131122:ODF131131 ONB131122:ONB131131 OWX131122:OWX131131 PGT131122:PGT131131 PQP131122:PQP131131 QAL131122:QAL131131 QKH131122:QKH131131 QUD131122:QUD131131 RDZ131122:RDZ131131 RNV131122:RNV131131 RXR131122:RXR131131 SHN131122:SHN131131 SRJ131122:SRJ131131 TBF131122:TBF131131 TLB131122:TLB131131 TUX131122:TUX131131 UET131122:UET131131 UOP131122:UOP131131 UYL131122:UYL131131 VIH131122:VIH131131 VSD131122:VSD131131 WBZ131122:WBZ131131 WLV131122:WLV131131 WVR131122:WVR131131 J196658:J196667 JF196658:JF196667 TB196658:TB196667 ACX196658:ACX196667 AMT196658:AMT196667 AWP196658:AWP196667 BGL196658:BGL196667 BQH196658:BQH196667 CAD196658:CAD196667 CJZ196658:CJZ196667 CTV196658:CTV196667 DDR196658:DDR196667 DNN196658:DNN196667 DXJ196658:DXJ196667 EHF196658:EHF196667 ERB196658:ERB196667 FAX196658:FAX196667 FKT196658:FKT196667 FUP196658:FUP196667 GEL196658:GEL196667 GOH196658:GOH196667 GYD196658:GYD196667 HHZ196658:HHZ196667 HRV196658:HRV196667 IBR196658:IBR196667 ILN196658:ILN196667 IVJ196658:IVJ196667 JFF196658:JFF196667 JPB196658:JPB196667 JYX196658:JYX196667 KIT196658:KIT196667 KSP196658:KSP196667 LCL196658:LCL196667 LMH196658:LMH196667 LWD196658:LWD196667 MFZ196658:MFZ196667 MPV196658:MPV196667 MZR196658:MZR196667 NJN196658:NJN196667 NTJ196658:NTJ196667 ODF196658:ODF196667 ONB196658:ONB196667 OWX196658:OWX196667 PGT196658:PGT196667 PQP196658:PQP196667 QAL196658:QAL196667 QKH196658:QKH196667 QUD196658:QUD196667 RDZ196658:RDZ196667 RNV196658:RNV196667 RXR196658:RXR196667 SHN196658:SHN196667 SRJ196658:SRJ196667 TBF196658:TBF196667 TLB196658:TLB196667 TUX196658:TUX196667 UET196658:UET196667 UOP196658:UOP196667 UYL196658:UYL196667 VIH196658:VIH196667 VSD196658:VSD196667 WBZ196658:WBZ196667 WLV196658:WLV196667 WVR196658:WVR196667 J262194:J262203 JF262194:JF262203 TB262194:TB262203 ACX262194:ACX262203 AMT262194:AMT262203 AWP262194:AWP262203 BGL262194:BGL262203 BQH262194:BQH262203 CAD262194:CAD262203 CJZ262194:CJZ262203 CTV262194:CTV262203 DDR262194:DDR262203 DNN262194:DNN262203 DXJ262194:DXJ262203 EHF262194:EHF262203 ERB262194:ERB262203 FAX262194:FAX262203 FKT262194:FKT262203 FUP262194:FUP262203 GEL262194:GEL262203 GOH262194:GOH262203 GYD262194:GYD262203 HHZ262194:HHZ262203 HRV262194:HRV262203 IBR262194:IBR262203 ILN262194:ILN262203 IVJ262194:IVJ262203 JFF262194:JFF262203 JPB262194:JPB262203 JYX262194:JYX262203 KIT262194:KIT262203 KSP262194:KSP262203 LCL262194:LCL262203 LMH262194:LMH262203 LWD262194:LWD262203 MFZ262194:MFZ262203 MPV262194:MPV262203 MZR262194:MZR262203 NJN262194:NJN262203 NTJ262194:NTJ262203 ODF262194:ODF262203 ONB262194:ONB262203 OWX262194:OWX262203 PGT262194:PGT262203 PQP262194:PQP262203 QAL262194:QAL262203 QKH262194:QKH262203 QUD262194:QUD262203 RDZ262194:RDZ262203 RNV262194:RNV262203 RXR262194:RXR262203 SHN262194:SHN262203 SRJ262194:SRJ262203 TBF262194:TBF262203 TLB262194:TLB262203 TUX262194:TUX262203 UET262194:UET262203 UOP262194:UOP262203 UYL262194:UYL262203 VIH262194:VIH262203 VSD262194:VSD262203 WBZ262194:WBZ262203 WLV262194:WLV262203 WVR262194:WVR262203 J327730:J327739 JF327730:JF327739 TB327730:TB327739 ACX327730:ACX327739 AMT327730:AMT327739 AWP327730:AWP327739 BGL327730:BGL327739 BQH327730:BQH327739 CAD327730:CAD327739 CJZ327730:CJZ327739 CTV327730:CTV327739 DDR327730:DDR327739 DNN327730:DNN327739 DXJ327730:DXJ327739 EHF327730:EHF327739 ERB327730:ERB327739 FAX327730:FAX327739 FKT327730:FKT327739 FUP327730:FUP327739 GEL327730:GEL327739 GOH327730:GOH327739 GYD327730:GYD327739 HHZ327730:HHZ327739 HRV327730:HRV327739 IBR327730:IBR327739 ILN327730:ILN327739 IVJ327730:IVJ327739 JFF327730:JFF327739 JPB327730:JPB327739 JYX327730:JYX327739 KIT327730:KIT327739 KSP327730:KSP327739 LCL327730:LCL327739 LMH327730:LMH327739 LWD327730:LWD327739 MFZ327730:MFZ327739 MPV327730:MPV327739 MZR327730:MZR327739 NJN327730:NJN327739 NTJ327730:NTJ327739 ODF327730:ODF327739 ONB327730:ONB327739 OWX327730:OWX327739 PGT327730:PGT327739 PQP327730:PQP327739 QAL327730:QAL327739 QKH327730:QKH327739 QUD327730:QUD327739 RDZ327730:RDZ327739 RNV327730:RNV327739 RXR327730:RXR327739 SHN327730:SHN327739 SRJ327730:SRJ327739 TBF327730:TBF327739 TLB327730:TLB327739 TUX327730:TUX327739 UET327730:UET327739 UOP327730:UOP327739 UYL327730:UYL327739 VIH327730:VIH327739 VSD327730:VSD327739 WBZ327730:WBZ327739 WLV327730:WLV327739 WVR327730:WVR327739 J393266:J393275 JF393266:JF393275 TB393266:TB393275 ACX393266:ACX393275 AMT393266:AMT393275 AWP393266:AWP393275 BGL393266:BGL393275 BQH393266:BQH393275 CAD393266:CAD393275 CJZ393266:CJZ393275 CTV393266:CTV393275 DDR393266:DDR393275 DNN393266:DNN393275 DXJ393266:DXJ393275 EHF393266:EHF393275 ERB393266:ERB393275 FAX393266:FAX393275 FKT393266:FKT393275 FUP393266:FUP393275 GEL393266:GEL393275 GOH393266:GOH393275 GYD393266:GYD393275 HHZ393266:HHZ393275 HRV393266:HRV393275 IBR393266:IBR393275 ILN393266:ILN393275 IVJ393266:IVJ393275 JFF393266:JFF393275 JPB393266:JPB393275 JYX393266:JYX393275 KIT393266:KIT393275 KSP393266:KSP393275 LCL393266:LCL393275 LMH393266:LMH393275 LWD393266:LWD393275 MFZ393266:MFZ393275 MPV393266:MPV393275 MZR393266:MZR393275 NJN393266:NJN393275 NTJ393266:NTJ393275 ODF393266:ODF393275 ONB393266:ONB393275 OWX393266:OWX393275 PGT393266:PGT393275 PQP393266:PQP393275 QAL393266:QAL393275 QKH393266:QKH393275 QUD393266:QUD393275 RDZ393266:RDZ393275 RNV393266:RNV393275 RXR393266:RXR393275 SHN393266:SHN393275 SRJ393266:SRJ393275 TBF393266:TBF393275 TLB393266:TLB393275 TUX393266:TUX393275 UET393266:UET393275 UOP393266:UOP393275 UYL393266:UYL393275 VIH393266:VIH393275 VSD393266:VSD393275 WBZ393266:WBZ393275 WLV393266:WLV393275 WVR393266:WVR393275 J458802:J458811 JF458802:JF458811 TB458802:TB458811 ACX458802:ACX458811 AMT458802:AMT458811 AWP458802:AWP458811 BGL458802:BGL458811 BQH458802:BQH458811 CAD458802:CAD458811 CJZ458802:CJZ458811 CTV458802:CTV458811 DDR458802:DDR458811 DNN458802:DNN458811 DXJ458802:DXJ458811 EHF458802:EHF458811 ERB458802:ERB458811 FAX458802:FAX458811 FKT458802:FKT458811 FUP458802:FUP458811 GEL458802:GEL458811 GOH458802:GOH458811 GYD458802:GYD458811 HHZ458802:HHZ458811 HRV458802:HRV458811 IBR458802:IBR458811 ILN458802:ILN458811 IVJ458802:IVJ458811 JFF458802:JFF458811 JPB458802:JPB458811 JYX458802:JYX458811 KIT458802:KIT458811 KSP458802:KSP458811 LCL458802:LCL458811 LMH458802:LMH458811 LWD458802:LWD458811 MFZ458802:MFZ458811 MPV458802:MPV458811 MZR458802:MZR458811 NJN458802:NJN458811 NTJ458802:NTJ458811 ODF458802:ODF458811 ONB458802:ONB458811 OWX458802:OWX458811 PGT458802:PGT458811 PQP458802:PQP458811 QAL458802:QAL458811 QKH458802:QKH458811 QUD458802:QUD458811 RDZ458802:RDZ458811 RNV458802:RNV458811 RXR458802:RXR458811 SHN458802:SHN458811 SRJ458802:SRJ458811 TBF458802:TBF458811 TLB458802:TLB458811 TUX458802:TUX458811 UET458802:UET458811 UOP458802:UOP458811 UYL458802:UYL458811 VIH458802:VIH458811 VSD458802:VSD458811 WBZ458802:WBZ458811 WLV458802:WLV458811 WVR458802:WVR458811 J524338:J524347 JF524338:JF524347 TB524338:TB524347 ACX524338:ACX524347 AMT524338:AMT524347 AWP524338:AWP524347 BGL524338:BGL524347 BQH524338:BQH524347 CAD524338:CAD524347 CJZ524338:CJZ524347 CTV524338:CTV524347 DDR524338:DDR524347 DNN524338:DNN524347 DXJ524338:DXJ524347 EHF524338:EHF524347 ERB524338:ERB524347 FAX524338:FAX524347 FKT524338:FKT524347 FUP524338:FUP524347 GEL524338:GEL524347 GOH524338:GOH524347 GYD524338:GYD524347 HHZ524338:HHZ524347 HRV524338:HRV524347 IBR524338:IBR524347 ILN524338:ILN524347 IVJ524338:IVJ524347 JFF524338:JFF524347 JPB524338:JPB524347 JYX524338:JYX524347 KIT524338:KIT524347 KSP524338:KSP524347 LCL524338:LCL524347 LMH524338:LMH524347 LWD524338:LWD524347 MFZ524338:MFZ524347 MPV524338:MPV524347 MZR524338:MZR524347 NJN524338:NJN524347 NTJ524338:NTJ524347 ODF524338:ODF524347 ONB524338:ONB524347 OWX524338:OWX524347 PGT524338:PGT524347 PQP524338:PQP524347 QAL524338:QAL524347 QKH524338:QKH524347 QUD524338:QUD524347 RDZ524338:RDZ524347 RNV524338:RNV524347 RXR524338:RXR524347 SHN524338:SHN524347 SRJ524338:SRJ524347 TBF524338:TBF524347 TLB524338:TLB524347 TUX524338:TUX524347 UET524338:UET524347 UOP524338:UOP524347 UYL524338:UYL524347 VIH524338:VIH524347 VSD524338:VSD524347 WBZ524338:WBZ524347 WLV524338:WLV524347 WVR524338:WVR524347 J589874:J589883 JF589874:JF589883 TB589874:TB589883 ACX589874:ACX589883 AMT589874:AMT589883 AWP589874:AWP589883 BGL589874:BGL589883 BQH589874:BQH589883 CAD589874:CAD589883 CJZ589874:CJZ589883 CTV589874:CTV589883 DDR589874:DDR589883 DNN589874:DNN589883 DXJ589874:DXJ589883 EHF589874:EHF589883 ERB589874:ERB589883 FAX589874:FAX589883 FKT589874:FKT589883 FUP589874:FUP589883 GEL589874:GEL589883 GOH589874:GOH589883 GYD589874:GYD589883 HHZ589874:HHZ589883 HRV589874:HRV589883 IBR589874:IBR589883 ILN589874:ILN589883 IVJ589874:IVJ589883 JFF589874:JFF589883 JPB589874:JPB589883 JYX589874:JYX589883 KIT589874:KIT589883 KSP589874:KSP589883 LCL589874:LCL589883 LMH589874:LMH589883 LWD589874:LWD589883 MFZ589874:MFZ589883 MPV589874:MPV589883 MZR589874:MZR589883 NJN589874:NJN589883 NTJ589874:NTJ589883 ODF589874:ODF589883 ONB589874:ONB589883 OWX589874:OWX589883 PGT589874:PGT589883 PQP589874:PQP589883 QAL589874:QAL589883 QKH589874:QKH589883 QUD589874:QUD589883 RDZ589874:RDZ589883 RNV589874:RNV589883 RXR589874:RXR589883 SHN589874:SHN589883 SRJ589874:SRJ589883 TBF589874:TBF589883 TLB589874:TLB589883 TUX589874:TUX589883 UET589874:UET589883 UOP589874:UOP589883 UYL589874:UYL589883 VIH589874:VIH589883 VSD589874:VSD589883 WBZ589874:WBZ589883 WLV589874:WLV589883 WVR589874:WVR589883 J655410:J655419 JF655410:JF655419 TB655410:TB655419 ACX655410:ACX655419 AMT655410:AMT655419 AWP655410:AWP655419 BGL655410:BGL655419 BQH655410:BQH655419 CAD655410:CAD655419 CJZ655410:CJZ655419 CTV655410:CTV655419 DDR655410:DDR655419 DNN655410:DNN655419 DXJ655410:DXJ655419 EHF655410:EHF655419 ERB655410:ERB655419 FAX655410:FAX655419 FKT655410:FKT655419 FUP655410:FUP655419 GEL655410:GEL655419 GOH655410:GOH655419 GYD655410:GYD655419 HHZ655410:HHZ655419 HRV655410:HRV655419 IBR655410:IBR655419 ILN655410:ILN655419 IVJ655410:IVJ655419 JFF655410:JFF655419 JPB655410:JPB655419 JYX655410:JYX655419 KIT655410:KIT655419 KSP655410:KSP655419 LCL655410:LCL655419 LMH655410:LMH655419 LWD655410:LWD655419 MFZ655410:MFZ655419 MPV655410:MPV655419 MZR655410:MZR655419 NJN655410:NJN655419 NTJ655410:NTJ655419 ODF655410:ODF655419 ONB655410:ONB655419 OWX655410:OWX655419 PGT655410:PGT655419 PQP655410:PQP655419 QAL655410:QAL655419 QKH655410:QKH655419 QUD655410:QUD655419 RDZ655410:RDZ655419 RNV655410:RNV655419 RXR655410:RXR655419 SHN655410:SHN655419 SRJ655410:SRJ655419 TBF655410:TBF655419 TLB655410:TLB655419 TUX655410:TUX655419 UET655410:UET655419 UOP655410:UOP655419 UYL655410:UYL655419 VIH655410:VIH655419 VSD655410:VSD655419 WBZ655410:WBZ655419 WLV655410:WLV655419 WVR655410:WVR655419 J720946:J720955 JF720946:JF720955 TB720946:TB720955 ACX720946:ACX720955 AMT720946:AMT720955 AWP720946:AWP720955 BGL720946:BGL720955 BQH720946:BQH720955 CAD720946:CAD720955 CJZ720946:CJZ720955 CTV720946:CTV720955 DDR720946:DDR720955 DNN720946:DNN720955 DXJ720946:DXJ720955 EHF720946:EHF720955 ERB720946:ERB720955 FAX720946:FAX720955 FKT720946:FKT720955 FUP720946:FUP720955 GEL720946:GEL720955 GOH720946:GOH720955 GYD720946:GYD720955 HHZ720946:HHZ720955 HRV720946:HRV720955 IBR720946:IBR720955 ILN720946:ILN720955 IVJ720946:IVJ720955 JFF720946:JFF720955 JPB720946:JPB720955 JYX720946:JYX720955 KIT720946:KIT720955 KSP720946:KSP720955 LCL720946:LCL720955 LMH720946:LMH720955 LWD720946:LWD720955 MFZ720946:MFZ720955 MPV720946:MPV720955 MZR720946:MZR720955 NJN720946:NJN720955 NTJ720946:NTJ720955 ODF720946:ODF720955 ONB720946:ONB720955 OWX720946:OWX720955 PGT720946:PGT720955 PQP720946:PQP720955 QAL720946:QAL720955 QKH720946:QKH720955 QUD720946:QUD720955 RDZ720946:RDZ720955 RNV720946:RNV720955 RXR720946:RXR720955 SHN720946:SHN720955 SRJ720946:SRJ720955 TBF720946:TBF720955 TLB720946:TLB720955 TUX720946:TUX720955 UET720946:UET720955 UOP720946:UOP720955 UYL720946:UYL720955 VIH720946:VIH720955 VSD720946:VSD720955 WBZ720946:WBZ720955 WLV720946:WLV720955 WVR720946:WVR720955 J786482:J786491 JF786482:JF786491 TB786482:TB786491 ACX786482:ACX786491 AMT786482:AMT786491 AWP786482:AWP786491 BGL786482:BGL786491 BQH786482:BQH786491 CAD786482:CAD786491 CJZ786482:CJZ786491 CTV786482:CTV786491 DDR786482:DDR786491 DNN786482:DNN786491 DXJ786482:DXJ786491 EHF786482:EHF786491 ERB786482:ERB786491 FAX786482:FAX786491 FKT786482:FKT786491 FUP786482:FUP786491 GEL786482:GEL786491 GOH786482:GOH786491 GYD786482:GYD786491 HHZ786482:HHZ786491 HRV786482:HRV786491 IBR786482:IBR786491 ILN786482:ILN786491 IVJ786482:IVJ786491 JFF786482:JFF786491 JPB786482:JPB786491 JYX786482:JYX786491 KIT786482:KIT786491 KSP786482:KSP786491 LCL786482:LCL786491 LMH786482:LMH786491 LWD786482:LWD786491 MFZ786482:MFZ786491 MPV786482:MPV786491 MZR786482:MZR786491 NJN786482:NJN786491 NTJ786482:NTJ786491 ODF786482:ODF786491 ONB786482:ONB786491 OWX786482:OWX786491 PGT786482:PGT786491 PQP786482:PQP786491 QAL786482:QAL786491 QKH786482:QKH786491 QUD786482:QUD786491 RDZ786482:RDZ786491 RNV786482:RNV786491 RXR786482:RXR786491 SHN786482:SHN786491 SRJ786482:SRJ786491 TBF786482:TBF786491 TLB786482:TLB786491 TUX786482:TUX786491 UET786482:UET786491 UOP786482:UOP786491 UYL786482:UYL786491 VIH786482:VIH786491 VSD786482:VSD786491 WBZ786482:WBZ786491 WLV786482:WLV786491 WVR786482:WVR786491 J852018:J852027 JF852018:JF852027 TB852018:TB852027 ACX852018:ACX852027 AMT852018:AMT852027 AWP852018:AWP852027 BGL852018:BGL852027 BQH852018:BQH852027 CAD852018:CAD852027 CJZ852018:CJZ852027 CTV852018:CTV852027 DDR852018:DDR852027 DNN852018:DNN852027 DXJ852018:DXJ852027 EHF852018:EHF852027 ERB852018:ERB852027 FAX852018:FAX852027 FKT852018:FKT852027 FUP852018:FUP852027 GEL852018:GEL852027 GOH852018:GOH852027 GYD852018:GYD852027 HHZ852018:HHZ852027 HRV852018:HRV852027 IBR852018:IBR852027 ILN852018:ILN852027 IVJ852018:IVJ852027 JFF852018:JFF852027 JPB852018:JPB852027 JYX852018:JYX852027 KIT852018:KIT852027 KSP852018:KSP852027 LCL852018:LCL852027 LMH852018:LMH852027 LWD852018:LWD852027 MFZ852018:MFZ852027 MPV852018:MPV852027 MZR852018:MZR852027 NJN852018:NJN852027 NTJ852018:NTJ852027 ODF852018:ODF852027 ONB852018:ONB852027 OWX852018:OWX852027 PGT852018:PGT852027 PQP852018:PQP852027 QAL852018:QAL852027 QKH852018:QKH852027 QUD852018:QUD852027 RDZ852018:RDZ852027 RNV852018:RNV852027 RXR852018:RXR852027 SHN852018:SHN852027 SRJ852018:SRJ852027 TBF852018:TBF852027 TLB852018:TLB852027 TUX852018:TUX852027 UET852018:UET852027 UOP852018:UOP852027 UYL852018:UYL852027 VIH852018:VIH852027 VSD852018:VSD852027 WBZ852018:WBZ852027 WLV852018:WLV852027 WVR852018:WVR852027 J917554:J917563 JF917554:JF917563 TB917554:TB917563 ACX917554:ACX917563 AMT917554:AMT917563 AWP917554:AWP917563 BGL917554:BGL917563 BQH917554:BQH917563 CAD917554:CAD917563 CJZ917554:CJZ917563 CTV917554:CTV917563 DDR917554:DDR917563 DNN917554:DNN917563 DXJ917554:DXJ917563 EHF917554:EHF917563 ERB917554:ERB917563 FAX917554:FAX917563 FKT917554:FKT917563 FUP917554:FUP917563 GEL917554:GEL917563 GOH917554:GOH917563 GYD917554:GYD917563 HHZ917554:HHZ917563 HRV917554:HRV917563 IBR917554:IBR917563 ILN917554:ILN917563 IVJ917554:IVJ917563 JFF917554:JFF917563 JPB917554:JPB917563 JYX917554:JYX917563 KIT917554:KIT917563 KSP917554:KSP917563 LCL917554:LCL917563 LMH917554:LMH917563 LWD917554:LWD917563 MFZ917554:MFZ917563 MPV917554:MPV917563 MZR917554:MZR917563 NJN917554:NJN917563 NTJ917554:NTJ917563 ODF917554:ODF917563 ONB917554:ONB917563 OWX917554:OWX917563 PGT917554:PGT917563 PQP917554:PQP917563 QAL917554:QAL917563 QKH917554:QKH917563 QUD917554:QUD917563 RDZ917554:RDZ917563 RNV917554:RNV917563 RXR917554:RXR917563 SHN917554:SHN917563 SRJ917554:SRJ917563 TBF917554:TBF917563 TLB917554:TLB917563 TUX917554:TUX917563 UET917554:UET917563 UOP917554:UOP917563 UYL917554:UYL917563 VIH917554:VIH917563 VSD917554:VSD917563 WBZ917554:WBZ917563 WLV917554:WLV917563 WVR917554:WVR917563 J983090:J983099 JF983090:JF983099 TB983090:TB983099 ACX983090:ACX983099 AMT983090:AMT983099 AWP983090:AWP983099 BGL983090:BGL983099 BQH983090:BQH983099 CAD983090:CAD983099 CJZ983090:CJZ983099 CTV983090:CTV983099 DDR983090:DDR983099 DNN983090:DNN983099 DXJ983090:DXJ983099 EHF983090:EHF983099 ERB983090:ERB983099 FAX983090:FAX983099 FKT983090:FKT983099 FUP983090:FUP983099 GEL983090:GEL983099 GOH983090:GOH983099 GYD983090:GYD983099 HHZ983090:HHZ983099 HRV983090:HRV983099 IBR983090:IBR983099 ILN983090:ILN983099 IVJ983090:IVJ983099 JFF983090:JFF983099 JPB983090:JPB983099 JYX983090:JYX983099 KIT983090:KIT983099 KSP983090:KSP983099 LCL983090:LCL983099 LMH983090:LMH983099 LWD983090:LWD983099 MFZ983090:MFZ983099 MPV983090:MPV983099 MZR983090:MZR983099 NJN983090:NJN983099 NTJ983090:NTJ983099 ODF983090:ODF983099 ONB983090:ONB983099 OWX983090:OWX983099 PGT983090:PGT983099 PQP983090:PQP983099 QAL983090:QAL983099 QKH983090:QKH983099 QUD983090:QUD983099 RDZ983090:RDZ983099 RNV983090:RNV983099 RXR983090:RXR983099 SHN983090:SHN983099 SRJ983090:SRJ983099 TBF983090:TBF983099 TLB983090:TLB983099 TUX983090:TUX983099 UET983090:UET983099 UOP983090:UOP983099 UYL983090:UYL983099 VIH983090:VIH983099 VSD983090:VSD983099 WBZ983090:WBZ983099 WLV983090:WLV983099 WVR983090:WVR983099 J146:J155 JF146:JF155 TB146:TB155 ACX146:ACX155 AMT146:AMT155 AWP146:AWP155 BGL146:BGL155 BQH146:BQH155 CAD146:CAD155 CJZ146:CJZ155 CTV146:CTV155 DDR146:DDR155 DNN146:DNN155 DXJ146:DXJ155 EHF146:EHF155 ERB146:ERB155 FAX146:FAX155 FKT146:FKT155 FUP146:FUP155 GEL146:GEL155 GOH146:GOH155 GYD146:GYD155 HHZ146:HHZ155 HRV146:HRV155 IBR146:IBR155 ILN146:ILN155 IVJ146:IVJ155 JFF146:JFF155 JPB146:JPB155 JYX146:JYX155 KIT146:KIT155 KSP146:KSP155 LCL146:LCL155 LMH146:LMH155 LWD146:LWD155 MFZ146:MFZ155 MPV146:MPV155 MZR146:MZR155 NJN146:NJN155 NTJ146:NTJ155 ODF146:ODF155 ONB146:ONB155 OWX146:OWX155 PGT146:PGT155 PQP146:PQP155 QAL146:QAL155 QKH146:QKH155 QUD146:QUD155 RDZ146:RDZ155 RNV146:RNV155 RXR146:RXR155 SHN146:SHN155 SRJ146:SRJ155 TBF146:TBF155 TLB146:TLB155 TUX146:TUX155 UET146:UET155 UOP146:UOP155 UYL146:UYL155 VIH146:VIH155 VSD146:VSD155 WBZ146:WBZ155 WLV146:WLV155 WVR146:WVR155 J65682:J65691 JF65682:JF65691 TB65682:TB65691 ACX65682:ACX65691 AMT65682:AMT65691 AWP65682:AWP65691 BGL65682:BGL65691 BQH65682:BQH65691 CAD65682:CAD65691 CJZ65682:CJZ65691 CTV65682:CTV65691 DDR65682:DDR65691 DNN65682:DNN65691 DXJ65682:DXJ65691 EHF65682:EHF65691 ERB65682:ERB65691 FAX65682:FAX65691 FKT65682:FKT65691 FUP65682:FUP65691 GEL65682:GEL65691 GOH65682:GOH65691 GYD65682:GYD65691 HHZ65682:HHZ65691 HRV65682:HRV65691 IBR65682:IBR65691 ILN65682:ILN65691 IVJ65682:IVJ65691 JFF65682:JFF65691 JPB65682:JPB65691 JYX65682:JYX65691 KIT65682:KIT65691 KSP65682:KSP65691 LCL65682:LCL65691 LMH65682:LMH65691 LWD65682:LWD65691 MFZ65682:MFZ65691 MPV65682:MPV65691 MZR65682:MZR65691 NJN65682:NJN65691 NTJ65682:NTJ65691 ODF65682:ODF65691 ONB65682:ONB65691 OWX65682:OWX65691 PGT65682:PGT65691 PQP65682:PQP65691 QAL65682:QAL65691 QKH65682:QKH65691 QUD65682:QUD65691 RDZ65682:RDZ65691 RNV65682:RNV65691 RXR65682:RXR65691 SHN65682:SHN65691 SRJ65682:SRJ65691 TBF65682:TBF65691 TLB65682:TLB65691 TUX65682:TUX65691 UET65682:UET65691 UOP65682:UOP65691 UYL65682:UYL65691 VIH65682:VIH65691 VSD65682:VSD65691 WBZ65682:WBZ65691 WLV65682:WLV65691 WVR65682:WVR65691 J131218:J131227 JF131218:JF131227 TB131218:TB131227 ACX131218:ACX131227 AMT131218:AMT131227 AWP131218:AWP131227 BGL131218:BGL131227 BQH131218:BQH131227 CAD131218:CAD131227 CJZ131218:CJZ131227 CTV131218:CTV131227 DDR131218:DDR131227 DNN131218:DNN131227 DXJ131218:DXJ131227 EHF131218:EHF131227 ERB131218:ERB131227 FAX131218:FAX131227 FKT131218:FKT131227 FUP131218:FUP131227 GEL131218:GEL131227 GOH131218:GOH131227 GYD131218:GYD131227 HHZ131218:HHZ131227 HRV131218:HRV131227 IBR131218:IBR131227 ILN131218:ILN131227 IVJ131218:IVJ131227 JFF131218:JFF131227 JPB131218:JPB131227 JYX131218:JYX131227 KIT131218:KIT131227 KSP131218:KSP131227 LCL131218:LCL131227 LMH131218:LMH131227 LWD131218:LWD131227 MFZ131218:MFZ131227 MPV131218:MPV131227 MZR131218:MZR131227 NJN131218:NJN131227 NTJ131218:NTJ131227 ODF131218:ODF131227 ONB131218:ONB131227 OWX131218:OWX131227 PGT131218:PGT131227 PQP131218:PQP131227 QAL131218:QAL131227 QKH131218:QKH131227 QUD131218:QUD131227 RDZ131218:RDZ131227 RNV131218:RNV131227 RXR131218:RXR131227 SHN131218:SHN131227 SRJ131218:SRJ131227 TBF131218:TBF131227 TLB131218:TLB131227 TUX131218:TUX131227 UET131218:UET131227 UOP131218:UOP131227 UYL131218:UYL131227 VIH131218:VIH131227 VSD131218:VSD131227 WBZ131218:WBZ131227 WLV131218:WLV131227 WVR131218:WVR131227 J196754:J196763 JF196754:JF196763 TB196754:TB196763 ACX196754:ACX196763 AMT196754:AMT196763 AWP196754:AWP196763 BGL196754:BGL196763 BQH196754:BQH196763 CAD196754:CAD196763 CJZ196754:CJZ196763 CTV196754:CTV196763 DDR196754:DDR196763 DNN196754:DNN196763 DXJ196754:DXJ196763 EHF196754:EHF196763 ERB196754:ERB196763 FAX196754:FAX196763 FKT196754:FKT196763 FUP196754:FUP196763 GEL196754:GEL196763 GOH196754:GOH196763 GYD196754:GYD196763 HHZ196754:HHZ196763 HRV196754:HRV196763 IBR196754:IBR196763 ILN196754:ILN196763 IVJ196754:IVJ196763 JFF196754:JFF196763 JPB196754:JPB196763 JYX196754:JYX196763 KIT196754:KIT196763 KSP196754:KSP196763 LCL196754:LCL196763 LMH196754:LMH196763 LWD196754:LWD196763 MFZ196754:MFZ196763 MPV196754:MPV196763 MZR196754:MZR196763 NJN196754:NJN196763 NTJ196754:NTJ196763 ODF196754:ODF196763 ONB196754:ONB196763 OWX196754:OWX196763 PGT196754:PGT196763 PQP196754:PQP196763 QAL196754:QAL196763 QKH196754:QKH196763 QUD196754:QUD196763 RDZ196754:RDZ196763 RNV196754:RNV196763 RXR196754:RXR196763 SHN196754:SHN196763 SRJ196754:SRJ196763 TBF196754:TBF196763 TLB196754:TLB196763 TUX196754:TUX196763 UET196754:UET196763 UOP196754:UOP196763 UYL196754:UYL196763 VIH196754:VIH196763 VSD196754:VSD196763 WBZ196754:WBZ196763 WLV196754:WLV196763 WVR196754:WVR196763 J262290:J262299 JF262290:JF262299 TB262290:TB262299 ACX262290:ACX262299 AMT262290:AMT262299 AWP262290:AWP262299 BGL262290:BGL262299 BQH262290:BQH262299 CAD262290:CAD262299 CJZ262290:CJZ262299 CTV262290:CTV262299 DDR262290:DDR262299 DNN262290:DNN262299 DXJ262290:DXJ262299 EHF262290:EHF262299 ERB262290:ERB262299 FAX262290:FAX262299 FKT262290:FKT262299 FUP262290:FUP262299 GEL262290:GEL262299 GOH262290:GOH262299 GYD262290:GYD262299 HHZ262290:HHZ262299 HRV262290:HRV262299 IBR262290:IBR262299 ILN262290:ILN262299 IVJ262290:IVJ262299 JFF262290:JFF262299 JPB262290:JPB262299 JYX262290:JYX262299 KIT262290:KIT262299 KSP262290:KSP262299 LCL262290:LCL262299 LMH262290:LMH262299 LWD262290:LWD262299 MFZ262290:MFZ262299 MPV262290:MPV262299 MZR262290:MZR262299 NJN262290:NJN262299 NTJ262290:NTJ262299 ODF262290:ODF262299 ONB262290:ONB262299 OWX262290:OWX262299 PGT262290:PGT262299 PQP262290:PQP262299 QAL262290:QAL262299 QKH262290:QKH262299 QUD262290:QUD262299 RDZ262290:RDZ262299 RNV262290:RNV262299 RXR262290:RXR262299 SHN262290:SHN262299 SRJ262290:SRJ262299 TBF262290:TBF262299 TLB262290:TLB262299 TUX262290:TUX262299 UET262290:UET262299 UOP262290:UOP262299 UYL262290:UYL262299 VIH262290:VIH262299 VSD262290:VSD262299 WBZ262290:WBZ262299 WLV262290:WLV262299 WVR262290:WVR262299 J327826:J327835 JF327826:JF327835 TB327826:TB327835 ACX327826:ACX327835 AMT327826:AMT327835 AWP327826:AWP327835 BGL327826:BGL327835 BQH327826:BQH327835 CAD327826:CAD327835 CJZ327826:CJZ327835 CTV327826:CTV327835 DDR327826:DDR327835 DNN327826:DNN327835 DXJ327826:DXJ327835 EHF327826:EHF327835 ERB327826:ERB327835 FAX327826:FAX327835 FKT327826:FKT327835 FUP327826:FUP327835 GEL327826:GEL327835 GOH327826:GOH327835 GYD327826:GYD327835 HHZ327826:HHZ327835 HRV327826:HRV327835 IBR327826:IBR327835 ILN327826:ILN327835 IVJ327826:IVJ327835 JFF327826:JFF327835 JPB327826:JPB327835 JYX327826:JYX327835 KIT327826:KIT327835 KSP327826:KSP327835 LCL327826:LCL327835 LMH327826:LMH327835 LWD327826:LWD327835 MFZ327826:MFZ327835 MPV327826:MPV327835 MZR327826:MZR327835 NJN327826:NJN327835 NTJ327826:NTJ327835 ODF327826:ODF327835 ONB327826:ONB327835 OWX327826:OWX327835 PGT327826:PGT327835 PQP327826:PQP327835 QAL327826:QAL327835 QKH327826:QKH327835 QUD327826:QUD327835 RDZ327826:RDZ327835 RNV327826:RNV327835 RXR327826:RXR327835 SHN327826:SHN327835 SRJ327826:SRJ327835 TBF327826:TBF327835 TLB327826:TLB327835 TUX327826:TUX327835 UET327826:UET327835 UOP327826:UOP327835 UYL327826:UYL327835 VIH327826:VIH327835 VSD327826:VSD327835 WBZ327826:WBZ327835 WLV327826:WLV327835 WVR327826:WVR327835 J393362:J393371 JF393362:JF393371 TB393362:TB393371 ACX393362:ACX393371 AMT393362:AMT393371 AWP393362:AWP393371 BGL393362:BGL393371 BQH393362:BQH393371 CAD393362:CAD393371 CJZ393362:CJZ393371 CTV393362:CTV393371 DDR393362:DDR393371 DNN393362:DNN393371 DXJ393362:DXJ393371 EHF393362:EHF393371 ERB393362:ERB393371 FAX393362:FAX393371 FKT393362:FKT393371 FUP393362:FUP393371 GEL393362:GEL393371 GOH393362:GOH393371 GYD393362:GYD393371 HHZ393362:HHZ393371 HRV393362:HRV393371 IBR393362:IBR393371 ILN393362:ILN393371 IVJ393362:IVJ393371 JFF393362:JFF393371 JPB393362:JPB393371 JYX393362:JYX393371 KIT393362:KIT393371 KSP393362:KSP393371 LCL393362:LCL393371 LMH393362:LMH393371 LWD393362:LWD393371 MFZ393362:MFZ393371 MPV393362:MPV393371 MZR393362:MZR393371 NJN393362:NJN393371 NTJ393362:NTJ393371 ODF393362:ODF393371 ONB393362:ONB393371 OWX393362:OWX393371 PGT393362:PGT393371 PQP393362:PQP393371 QAL393362:QAL393371 QKH393362:QKH393371 QUD393362:QUD393371 RDZ393362:RDZ393371 RNV393362:RNV393371 RXR393362:RXR393371 SHN393362:SHN393371 SRJ393362:SRJ393371 TBF393362:TBF393371 TLB393362:TLB393371 TUX393362:TUX393371 UET393362:UET393371 UOP393362:UOP393371 UYL393362:UYL393371 VIH393362:VIH393371 VSD393362:VSD393371 WBZ393362:WBZ393371 WLV393362:WLV393371 WVR393362:WVR393371 J458898:J458907 JF458898:JF458907 TB458898:TB458907 ACX458898:ACX458907 AMT458898:AMT458907 AWP458898:AWP458907 BGL458898:BGL458907 BQH458898:BQH458907 CAD458898:CAD458907 CJZ458898:CJZ458907 CTV458898:CTV458907 DDR458898:DDR458907 DNN458898:DNN458907 DXJ458898:DXJ458907 EHF458898:EHF458907 ERB458898:ERB458907 FAX458898:FAX458907 FKT458898:FKT458907 FUP458898:FUP458907 GEL458898:GEL458907 GOH458898:GOH458907 GYD458898:GYD458907 HHZ458898:HHZ458907 HRV458898:HRV458907 IBR458898:IBR458907 ILN458898:ILN458907 IVJ458898:IVJ458907 JFF458898:JFF458907 JPB458898:JPB458907 JYX458898:JYX458907 KIT458898:KIT458907 KSP458898:KSP458907 LCL458898:LCL458907 LMH458898:LMH458907 LWD458898:LWD458907 MFZ458898:MFZ458907 MPV458898:MPV458907 MZR458898:MZR458907 NJN458898:NJN458907 NTJ458898:NTJ458907 ODF458898:ODF458907 ONB458898:ONB458907 OWX458898:OWX458907 PGT458898:PGT458907 PQP458898:PQP458907 QAL458898:QAL458907 QKH458898:QKH458907 QUD458898:QUD458907 RDZ458898:RDZ458907 RNV458898:RNV458907 RXR458898:RXR458907 SHN458898:SHN458907 SRJ458898:SRJ458907 TBF458898:TBF458907 TLB458898:TLB458907 TUX458898:TUX458907 UET458898:UET458907 UOP458898:UOP458907 UYL458898:UYL458907 VIH458898:VIH458907 VSD458898:VSD458907 WBZ458898:WBZ458907 WLV458898:WLV458907 WVR458898:WVR458907 J524434:J524443 JF524434:JF524443 TB524434:TB524443 ACX524434:ACX524443 AMT524434:AMT524443 AWP524434:AWP524443 BGL524434:BGL524443 BQH524434:BQH524443 CAD524434:CAD524443 CJZ524434:CJZ524443 CTV524434:CTV524443 DDR524434:DDR524443 DNN524434:DNN524443 DXJ524434:DXJ524443 EHF524434:EHF524443 ERB524434:ERB524443 FAX524434:FAX524443 FKT524434:FKT524443 FUP524434:FUP524443 GEL524434:GEL524443 GOH524434:GOH524443 GYD524434:GYD524443 HHZ524434:HHZ524443 HRV524434:HRV524443 IBR524434:IBR524443 ILN524434:ILN524443 IVJ524434:IVJ524443 JFF524434:JFF524443 JPB524434:JPB524443 JYX524434:JYX524443 KIT524434:KIT524443 KSP524434:KSP524443 LCL524434:LCL524443 LMH524434:LMH524443 LWD524434:LWD524443 MFZ524434:MFZ524443 MPV524434:MPV524443 MZR524434:MZR524443 NJN524434:NJN524443 NTJ524434:NTJ524443 ODF524434:ODF524443 ONB524434:ONB524443 OWX524434:OWX524443 PGT524434:PGT524443 PQP524434:PQP524443 QAL524434:QAL524443 QKH524434:QKH524443 QUD524434:QUD524443 RDZ524434:RDZ524443 RNV524434:RNV524443 RXR524434:RXR524443 SHN524434:SHN524443 SRJ524434:SRJ524443 TBF524434:TBF524443 TLB524434:TLB524443 TUX524434:TUX524443 UET524434:UET524443 UOP524434:UOP524443 UYL524434:UYL524443 VIH524434:VIH524443 VSD524434:VSD524443 WBZ524434:WBZ524443 WLV524434:WLV524443 WVR524434:WVR524443 J589970:J589979 JF589970:JF589979 TB589970:TB589979 ACX589970:ACX589979 AMT589970:AMT589979 AWP589970:AWP589979 BGL589970:BGL589979 BQH589970:BQH589979 CAD589970:CAD589979 CJZ589970:CJZ589979 CTV589970:CTV589979 DDR589970:DDR589979 DNN589970:DNN589979 DXJ589970:DXJ589979 EHF589970:EHF589979 ERB589970:ERB589979 FAX589970:FAX589979 FKT589970:FKT589979 FUP589970:FUP589979 GEL589970:GEL589979 GOH589970:GOH589979 GYD589970:GYD589979 HHZ589970:HHZ589979 HRV589970:HRV589979 IBR589970:IBR589979 ILN589970:ILN589979 IVJ589970:IVJ589979 JFF589970:JFF589979 JPB589970:JPB589979 JYX589970:JYX589979 KIT589970:KIT589979 KSP589970:KSP589979 LCL589970:LCL589979 LMH589970:LMH589979 LWD589970:LWD589979 MFZ589970:MFZ589979 MPV589970:MPV589979 MZR589970:MZR589979 NJN589970:NJN589979 NTJ589970:NTJ589979 ODF589970:ODF589979 ONB589970:ONB589979 OWX589970:OWX589979 PGT589970:PGT589979 PQP589970:PQP589979 QAL589970:QAL589979 QKH589970:QKH589979 QUD589970:QUD589979 RDZ589970:RDZ589979 RNV589970:RNV589979 RXR589970:RXR589979 SHN589970:SHN589979 SRJ589970:SRJ589979 TBF589970:TBF589979 TLB589970:TLB589979 TUX589970:TUX589979 UET589970:UET589979 UOP589970:UOP589979 UYL589970:UYL589979 VIH589970:VIH589979 VSD589970:VSD589979 WBZ589970:WBZ589979 WLV589970:WLV589979 WVR589970:WVR589979 J655506:J655515 JF655506:JF655515 TB655506:TB655515 ACX655506:ACX655515 AMT655506:AMT655515 AWP655506:AWP655515 BGL655506:BGL655515 BQH655506:BQH655515 CAD655506:CAD655515 CJZ655506:CJZ655515 CTV655506:CTV655515 DDR655506:DDR655515 DNN655506:DNN655515 DXJ655506:DXJ655515 EHF655506:EHF655515 ERB655506:ERB655515 FAX655506:FAX655515 FKT655506:FKT655515 FUP655506:FUP655515 GEL655506:GEL655515 GOH655506:GOH655515 GYD655506:GYD655515 HHZ655506:HHZ655515 HRV655506:HRV655515 IBR655506:IBR655515 ILN655506:ILN655515 IVJ655506:IVJ655515 JFF655506:JFF655515 JPB655506:JPB655515 JYX655506:JYX655515 KIT655506:KIT655515 KSP655506:KSP655515 LCL655506:LCL655515 LMH655506:LMH655515 LWD655506:LWD655515 MFZ655506:MFZ655515 MPV655506:MPV655515 MZR655506:MZR655515 NJN655506:NJN655515 NTJ655506:NTJ655515 ODF655506:ODF655515 ONB655506:ONB655515 OWX655506:OWX655515 PGT655506:PGT655515 PQP655506:PQP655515 QAL655506:QAL655515 QKH655506:QKH655515 QUD655506:QUD655515 RDZ655506:RDZ655515 RNV655506:RNV655515 RXR655506:RXR655515 SHN655506:SHN655515 SRJ655506:SRJ655515 TBF655506:TBF655515 TLB655506:TLB655515 TUX655506:TUX655515 UET655506:UET655515 UOP655506:UOP655515 UYL655506:UYL655515 VIH655506:VIH655515 VSD655506:VSD655515 WBZ655506:WBZ655515 WLV655506:WLV655515 WVR655506:WVR655515 J721042:J721051 JF721042:JF721051 TB721042:TB721051 ACX721042:ACX721051 AMT721042:AMT721051 AWP721042:AWP721051 BGL721042:BGL721051 BQH721042:BQH721051 CAD721042:CAD721051 CJZ721042:CJZ721051 CTV721042:CTV721051 DDR721042:DDR721051 DNN721042:DNN721051 DXJ721042:DXJ721051 EHF721042:EHF721051 ERB721042:ERB721051 FAX721042:FAX721051 FKT721042:FKT721051 FUP721042:FUP721051 GEL721042:GEL721051 GOH721042:GOH721051 GYD721042:GYD721051 HHZ721042:HHZ721051 HRV721042:HRV721051 IBR721042:IBR721051 ILN721042:ILN721051 IVJ721042:IVJ721051 JFF721042:JFF721051 JPB721042:JPB721051 JYX721042:JYX721051 KIT721042:KIT721051 KSP721042:KSP721051 LCL721042:LCL721051 LMH721042:LMH721051 LWD721042:LWD721051 MFZ721042:MFZ721051 MPV721042:MPV721051 MZR721042:MZR721051 NJN721042:NJN721051 NTJ721042:NTJ721051 ODF721042:ODF721051 ONB721042:ONB721051 OWX721042:OWX721051 PGT721042:PGT721051 PQP721042:PQP721051 QAL721042:QAL721051 QKH721042:QKH721051 QUD721042:QUD721051 RDZ721042:RDZ721051 RNV721042:RNV721051 RXR721042:RXR721051 SHN721042:SHN721051 SRJ721042:SRJ721051 TBF721042:TBF721051 TLB721042:TLB721051 TUX721042:TUX721051 UET721042:UET721051 UOP721042:UOP721051 UYL721042:UYL721051 VIH721042:VIH721051 VSD721042:VSD721051 WBZ721042:WBZ721051 WLV721042:WLV721051 WVR721042:WVR721051 J786578:J786587 JF786578:JF786587 TB786578:TB786587 ACX786578:ACX786587 AMT786578:AMT786587 AWP786578:AWP786587 BGL786578:BGL786587 BQH786578:BQH786587 CAD786578:CAD786587 CJZ786578:CJZ786587 CTV786578:CTV786587 DDR786578:DDR786587 DNN786578:DNN786587 DXJ786578:DXJ786587 EHF786578:EHF786587 ERB786578:ERB786587 FAX786578:FAX786587 FKT786578:FKT786587 FUP786578:FUP786587 GEL786578:GEL786587 GOH786578:GOH786587 GYD786578:GYD786587 HHZ786578:HHZ786587 HRV786578:HRV786587 IBR786578:IBR786587 ILN786578:ILN786587 IVJ786578:IVJ786587 JFF786578:JFF786587 JPB786578:JPB786587 JYX786578:JYX786587 KIT786578:KIT786587 KSP786578:KSP786587 LCL786578:LCL786587 LMH786578:LMH786587 LWD786578:LWD786587 MFZ786578:MFZ786587 MPV786578:MPV786587 MZR786578:MZR786587 NJN786578:NJN786587 NTJ786578:NTJ786587 ODF786578:ODF786587 ONB786578:ONB786587 OWX786578:OWX786587 PGT786578:PGT786587 PQP786578:PQP786587 QAL786578:QAL786587 QKH786578:QKH786587 QUD786578:QUD786587 RDZ786578:RDZ786587 RNV786578:RNV786587 RXR786578:RXR786587 SHN786578:SHN786587 SRJ786578:SRJ786587 TBF786578:TBF786587 TLB786578:TLB786587 TUX786578:TUX786587 UET786578:UET786587 UOP786578:UOP786587 UYL786578:UYL786587 VIH786578:VIH786587 VSD786578:VSD786587 WBZ786578:WBZ786587 WLV786578:WLV786587 WVR786578:WVR786587 J852114:J852123 JF852114:JF852123 TB852114:TB852123 ACX852114:ACX852123 AMT852114:AMT852123 AWP852114:AWP852123 BGL852114:BGL852123 BQH852114:BQH852123 CAD852114:CAD852123 CJZ852114:CJZ852123 CTV852114:CTV852123 DDR852114:DDR852123 DNN852114:DNN852123 DXJ852114:DXJ852123 EHF852114:EHF852123 ERB852114:ERB852123 FAX852114:FAX852123 FKT852114:FKT852123 FUP852114:FUP852123 GEL852114:GEL852123 GOH852114:GOH852123 GYD852114:GYD852123 HHZ852114:HHZ852123 HRV852114:HRV852123 IBR852114:IBR852123 ILN852114:ILN852123 IVJ852114:IVJ852123 JFF852114:JFF852123 JPB852114:JPB852123 JYX852114:JYX852123 KIT852114:KIT852123 KSP852114:KSP852123 LCL852114:LCL852123 LMH852114:LMH852123 LWD852114:LWD852123 MFZ852114:MFZ852123 MPV852114:MPV852123 MZR852114:MZR852123 NJN852114:NJN852123 NTJ852114:NTJ852123 ODF852114:ODF852123 ONB852114:ONB852123 OWX852114:OWX852123 PGT852114:PGT852123 PQP852114:PQP852123 QAL852114:QAL852123 QKH852114:QKH852123 QUD852114:QUD852123 RDZ852114:RDZ852123 RNV852114:RNV852123 RXR852114:RXR852123 SHN852114:SHN852123 SRJ852114:SRJ852123 TBF852114:TBF852123 TLB852114:TLB852123 TUX852114:TUX852123 UET852114:UET852123 UOP852114:UOP852123 UYL852114:UYL852123 VIH852114:VIH852123 VSD852114:VSD852123 WBZ852114:WBZ852123 WLV852114:WLV852123 WVR852114:WVR852123 J917650:J917659 JF917650:JF917659 TB917650:TB917659 ACX917650:ACX917659 AMT917650:AMT917659 AWP917650:AWP917659 BGL917650:BGL917659 BQH917650:BQH917659 CAD917650:CAD917659 CJZ917650:CJZ917659 CTV917650:CTV917659 DDR917650:DDR917659 DNN917650:DNN917659 DXJ917650:DXJ917659 EHF917650:EHF917659 ERB917650:ERB917659 FAX917650:FAX917659 FKT917650:FKT917659 FUP917650:FUP917659 GEL917650:GEL917659 GOH917650:GOH917659 GYD917650:GYD917659 HHZ917650:HHZ917659 HRV917650:HRV917659 IBR917650:IBR917659 ILN917650:ILN917659 IVJ917650:IVJ917659 JFF917650:JFF917659 JPB917650:JPB917659 JYX917650:JYX917659 KIT917650:KIT917659 KSP917650:KSP917659 LCL917650:LCL917659 LMH917650:LMH917659 LWD917650:LWD917659 MFZ917650:MFZ917659 MPV917650:MPV917659 MZR917650:MZR917659 NJN917650:NJN917659 NTJ917650:NTJ917659 ODF917650:ODF917659 ONB917650:ONB917659 OWX917650:OWX917659 PGT917650:PGT917659 PQP917650:PQP917659 QAL917650:QAL917659 QKH917650:QKH917659 QUD917650:QUD917659 RDZ917650:RDZ917659 RNV917650:RNV917659 RXR917650:RXR917659 SHN917650:SHN917659 SRJ917650:SRJ917659 TBF917650:TBF917659 TLB917650:TLB917659 TUX917650:TUX917659 UET917650:UET917659 UOP917650:UOP917659 UYL917650:UYL917659 VIH917650:VIH917659 VSD917650:VSD917659 WBZ917650:WBZ917659 WLV917650:WLV917659 WVR917650:WVR917659 J983186:J983195 JF983186:JF983195 TB983186:TB983195 ACX983186:ACX983195 AMT983186:AMT983195 AWP983186:AWP983195 BGL983186:BGL983195 BQH983186:BQH983195 CAD983186:CAD983195 CJZ983186:CJZ983195 CTV983186:CTV983195 DDR983186:DDR983195 DNN983186:DNN983195 DXJ983186:DXJ983195 EHF983186:EHF983195 ERB983186:ERB983195 FAX983186:FAX983195 FKT983186:FKT983195 FUP983186:FUP983195 GEL983186:GEL983195 GOH983186:GOH983195 GYD983186:GYD983195 HHZ983186:HHZ983195 HRV983186:HRV983195 IBR983186:IBR983195 ILN983186:ILN983195 IVJ983186:IVJ983195 JFF983186:JFF983195 JPB983186:JPB983195 JYX983186:JYX983195 KIT983186:KIT983195 KSP983186:KSP983195 LCL983186:LCL983195 LMH983186:LMH983195 LWD983186:LWD983195 MFZ983186:MFZ983195 MPV983186:MPV983195 MZR983186:MZR983195 NJN983186:NJN983195 NTJ983186:NTJ983195 ODF983186:ODF983195 ONB983186:ONB983195 OWX983186:OWX983195 PGT983186:PGT983195 PQP983186:PQP983195 QAL983186:QAL983195 QKH983186:QKH983195 QUD983186:QUD983195 RDZ983186:RDZ983195 RNV983186:RNV983195 RXR983186:RXR983195 SHN983186:SHN983195 SRJ983186:SRJ983195 TBF983186:TBF983195 TLB983186:TLB983195 TUX983186:TUX983195 UET983186:UET983195 UOP983186:UOP983195 UYL983186:UYL983195 VIH983186:VIH983195 VSD983186:VSD983195 WBZ983186:WBZ983195 WLV983186:WLV983195 WVR983186:WVR983195"/>
    <dataValidation allowBlank="1" showInputMessage="1" error="Der Gesamtbeschäftigungsumfang ergibt keine 100%. Bitte überprüfen Sie Ihre Eingaben." sqref="E145:H145 JA145:JD145 SW145:SZ145 ACS145:ACV145 AMO145:AMR145 AWK145:AWN145 BGG145:BGJ145 BQC145:BQF145 BZY145:CAB145 CJU145:CJX145 CTQ145:CTT145 DDM145:DDP145 DNI145:DNL145 DXE145:DXH145 EHA145:EHD145 EQW145:EQZ145 FAS145:FAV145 FKO145:FKR145 FUK145:FUN145 GEG145:GEJ145 GOC145:GOF145 GXY145:GYB145 HHU145:HHX145 HRQ145:HRT145 IBM145:IBP145 ILI145:ILL145 IVE145:IVH145 JFA145:JFD145 JOW145:JOZ145 JYS145:JYV145 KIO145:KIR145 KSK145:KSN145 LCG145:LCJ145 LMC145:LMF145 LVY145:LWB145 MFU145:MFX145 MPQ145:MPT145 MZM145:MZP145 NJI145:NJL145 NTE145:NTH145 ODA145:ODD145 OMW145:OMZ145 OWS145:OWV145 PGO145:PGR145 PQK145:PQN145 QAG145:QAJ145 QKC145:QKF145 QTY145:QUB145 RDU145:RDX145 RNQ145:RNT145 RXM145:RXP145 SHI145:SHL145 SRE145:SRH145 TBA145:TBD145 TKW145:TKZ145 TUS145:TUV145 UEO145:UER145 UOK145:UON145 UYG145:UYJ145 VIC145:VIF145 VRY145:VSB145 WBU145:WBX145 WLQ145:WLT145 WVM145:WVP145 E65681:H65681 JA65681:JD65681 SW65681:SZ65681 ACS65681:ACV65681 AMO65681:AMR65681 AWK65681:AWN65681 BGG65681:BGJ65681 BQC65681:BQF65681 BZY65681:CAB65681 CJU65681:CJX65681 CTQ65681:CTT65681 DDM65681:DDP65681 DNI65681:DNL65681 DXE65681:DXH65681 EHA65681:EHD65681 EQW65681:EQZ65681 FAS65681:FAV65681 FKO65681:FKR65681 FUK65681:FUN65681 GEG65681:GEJ65681 GOC65681:GOF65681 GXY65681:GYB65681 HHU65681:HHX65681 HRQ65681:HRT65681 IBM65681:IBP65681 ILI65681:ILL65681 IVE65681:IVH65681 JFA65681:JFD65681 JOW65681:JOZ65681 JYS65681:JYV65681 KIO65681:KIR65681 KSK65681:KSN65681 LCG65681:LCJ65681 LMC65681:LMF65681 LVY65681:LWB65681 MFU65681:MFX65681 MPQ65681:MPT65681 MZM65681:MZP65681 NJI65681:NJL65681 NTE65681:NTH65681 ODA65681:ODD65681 OMW65681:OMZ65681 OWS65681:OWV65681 PGO65681:PGR65681 PQK65681:PQN65681 QAG65681:QAJ65681 QKC65681:QKF65681 QTY65681:QUB65681 RDU65681:RDX65681 RNQ65681:RNT65681 RXM65681:RXP65681 SHI65681:SHL65681 SRE65681:SRH65681 TBA65681:TBD65681 TKW65681:TKZ65681 TUS65681:TUV65681 UEO65681:UER65681 UOK65681:UON65681 UYG65681:UYJ65681 VIC65681:VIF65681 VRY65681:VSB65681 WBU65681:WBX65681 WLQ65681:WLT65681 WVM65681:WVP65681 E131217:H131217 JA131217:JD131217 SW131217:SZ131217 ACS131217:ACV131217 AMO131217:AMR131217 AWK131217:AWN131217 BGG131217:BGJ131217 BQC131217:BQF131217 BZY131217:CAB131217 CJU131217:CJX131217 CTQ131217:CTT131217 DDM131217:DDP131217 DNI131217:DNL131217 DXE131217:DXH131217 EHA131217:EHD131217 EQW131217:EQZ131217 FAS131217:FAV131217 FKO131217:FKR131217 FUK131217:FUN131217 GEG131217:GEJ131217 GOC131217:GOF131217 GXY131217:GYB131217 HHU131217:HHX131217 HRQ131217:HRT131217 IBM131217:IBP131217 ILI131217:ILL131217 IVE131217:IVH131217 JFA131217:JFD131217 JOW131217:JOZ131217 JYS131217:JYV131217 KIO131217:KIR131217 KSK131217:KSN131217 LCG131217:LCJ131217 LMC131217:LMF131217 LVY131217:LWB131217 MFU131217:MFX131217 MPQ131217:MPT131217 MZM131217:MZP131217 NJI131217:NJL131217 NTE131217:NTH131217 ODA131217:ODD131217 OMW131217:OMZ131217 OWS131217:OWV131217 PGO131217:PGR131217 PQK131217:PQN131217 QAG131217:QAJ131217 QKC131217:QKF131217 QTY131217:QUB131217 RDU131217:RDX131217 RNQ131217:RNT131217 RXM131217:RXP131217 SHI131217:SHL131217 SRE131217:SRH131217 TBA131217:TBD131217 TKW131217:TKZ131217 TUS131217:TUV131217 UEO131217:UER131217 UOK131217:UON131217 UYG131217:UYJ131217 VIC131217:VIF131217 VRY131217:VSB131217 WBU131217:WBX131217 WLQ131217:WLT131217 WVM131217:WVP131217 E196753:H196753 JA196753:JD196753 SW196753:SZ196753 ACS196753:ACV196753 AMO196753:AMR196753 AWK196753:AWN196753 BGG196753:BGJ196753 BQC196753:BQF196753 BZY196753:CAB196753 CJU196753:CJX196753 CTQ196753:CTT196753 DDM196753:DDP196753 DNI196753:DNL196753 DXE196753:DXH196753 EHA196753:EHD196753 EQW196753:EQZ196753 FAS196753:FAV196753 FKO196753:FKR196753 FUK196753:FUN196753 GEG196753:GEJ196753 GOC196753:GOF196753 GXY196753:GYB196753 HHU196753:HHX196753 HRQ196753:HRT196753 IBM196753:IBP196753 ILI196753:ILL196753 IVE196753:IVH196753 JFA196753:JFD196753 JOW196753:JOZ196753 JYS196753:JYV196753 KIO196753:KIR196753 KSK196753:KSN196753 LCG196753:LCJ196753 LMC196753:LMF196753 LVY196753:LWB196753 MFU196753:MFX196753 MPQ196753:MPT196753 MZM196753:MZP196753 NJI196753:NJL196753 NTE196753:NTH196753 ODA196753:ODD196753 OMW196753:OMZ196753 OWS196753:OWV196753 PGO196753:PGR196753 PQK196753:PQN196753 QAG196753:QAJ196753 QKC196753:QKF196753 QTY196753:QUB196753 RDU196753:RDX196753 RNQ196753:RNT196753 RXM196753:RXP196753 SHI196753:SHL196753 SRE196753:SRH196753 TBA196753:TBD196753 TKW196753:TKZ196753 TUS196753:TUV196753 UEO196753:UER196753 UOK196753:UON196753 UYG196753:UYJ196753 VIC196753:VIF196753 VRY196753:VSB196753 WBU196753:WBX196753 WLQ196753:WLT196753 WVM196753:WVP196753 E262289:H262289 JA262289:JD262289 SW262289:SZ262289 ACS262289:ACV262289 AMO262289:AMR262289 AWK262289:AWN262289 BGG262289:BGJ262289 BQC262289:BQF262289 BZY262289:CAB262289 CJU262289:CJX262289 CTQ262289:CTT262289 DDM262289:DDP262289 DNI262289:DNL262289 DXE262289:DXH262289 EHA262289:EHD262289 EQW262289:EQZ262289 FAS262289:FAV262289 FKO262289:FKR262289 FUK262289:FUN262289 GEG262289:GEJ262289 GOC262289:GOF262289 GXY262289:GYB262289 HHU262289:HHX262289 HRQ262289:HRT262289 IBM262289:IBP262289 ILI262289:ILL262289 IVE262289:IVH262289 JFA262289:JFD262289 JOW262289:JOZ262289 JYS262289:JYV262289 KIO262289:KIR262289 KSK262289:KSN262289 LCG262289:LCJ262289 LMC262289:LMF262289 LVY262289:LWB262289 MFU262289:MFX262289 MPQ262289:MPT262289 MZM262289:MZP262289 NJI262289:NJL262289 NTE262289:NTH262289 ODA262289:ODD262289 OMW262289:OMZ262289 OWS262289:OWV262289 PGO262289:PGR262289 PQK262289:PQN262289 QAG262289:QAJ262289 QKC262289:QKF262289 QTY262289:QUB262289 RDU262289:RDX262289 RNQ262289:RNT262289 RXM262289:RXP262289 SHI262289:SHL262289 SRE262289:SRH262289 TBA262289:TBD262289 TKW262289:TKZ262289 TUS262289:TUV262289 UEO262289:UER262289 UOK262289:UON262289 UYG262289:UYJ262289 VIC262289:VIF262289 VRY262289:VSB262289 WBU262289:WBX262289 WLQ262289:WLT262289 WVM262289:WVP262289 E327825:H327825 JA327825:JD327825 SW327825:SZ327825 ACS327825:ACV327825 AMO327825:AMR327825 AWK327825:AWN327825 BGG327825:BGJ327825 BQC327825:BQF327825 BZY327825:CAB327825 CJU327825:CJX327825 CTQ327825:CTT327825 DDM327825:DDP327825 DNI327825:DNL327825 DXE327825:DXH327825 EHA327825:EHD327825 EQW327825:EQZ327825 FAS327825:FAV327825 FKO327825:FKR327825 FUK327825:FUN327825 GEG327825:GEJ327825 GOC327825:GOF327825 GXY327825:GYB327825 HHU327825:HHX327825 HRQ327825:HRT327825 IBM327825:IBP327825 ILI327825:ILL327825 IVE327825:IVH327825 JFA327825:JFD327825 JOW327825:JOZ327825 JYS327825:JYV327825 KIO327825:KIR327825 KSK327825:KSN327825 LCG327825:LCJ327825 LMC327825:LMF327825 LVY327825:LWB327825 MFU327825:MFX327825 MPQ327825:MPT327825 MZM327825:MZP327825 NJI327825:NJL327825 NTE327825:NTH327825 ODA327825:ODD327825 OMW327825:OMZ327825 OWS327825:OWV327825 PGO327825:PGR327825 PQK327825:PQN327825 QAG327825:QAJ327825 QKC327825:QKF327825 QTY327825:QUB327825 RDU327825:RDX327825 RNQ327825:RNT327825 RXM327825:RXP327825 SHI327825:SHL327825 SRE327825:SRH327825 TBA327825:TBD327825 TKW327825:TKZ327825 TUS327825:TUV327825 UEO327825:UER327825 UOK327825:UON327825 UYG327825:UYJ327825 VIC327825:VIF327825 VRY327825:VSB327825 WBU327825:WBX327825 WLQ327825:WLT327825 WVM327825:WVP327825 E393361:H393361 JA393361:JD393361 SW393361:SZ393361 ACS393361:ACV393361 AMO393361:AMR393361 AWK393361:AWN393361 BGG393361:BGJ393361 BQC393361:BQF393361 BZY393361:CAB393361 CJU393361:CJX393361 CTQ393361:CTT393361 DDM393361:DDP393361 DNI393361:DNL393361 DXE393361:DXH393361 EHA393361:EHD393361 EQW393361:EQZ393361 FAS393361:FAV393361 FKO393361:FKR393361 FUK393361:FUN393361 GEG393361:GEJ393361 GOC393361:GOF393361 GXY393361:GYB393361 HHU393361:HHX393361 HRQ393361:HRT393361 IBM393361:IBP393361 ILI393361:ILL393361 IVE393361:IVH393361 JFA393361:JFD393361 JOW393361:JOZ393361 JYS393361:JYV393361 KIO393361:KIR393361 KSK393361:KSN393361 LCG393361:LCJ393361 LMC393361:LMF393361 LVY393361:LWB393361 MFU393361:MFX393361 MPQ393361:MPT393361 MZM393361:MZP393361 NJI393361:NJL393361 NTE393361:NTH393361 ODA393361:ODD393361 OMW393361:OMZ393361 OWS393361:OWV393361 PGO393361:PGR393361 PQK393361:PQN393361 QAG393361:QAJ393361 QKC393361:QKF393361 QTY393361:QUB393361 RDU393361:RDX393361 RNQ393361:RNT393361 RXM393361:RXP393361 SHI393361:SHL393361 SRE393361:SRH393361 TBA393361:TBD393361 TKW393361:TKZ393361 TUS393361:TUV393361 UEO393361:UER393361 UOK393361:UON393361 UYG393361:UYJ393361 VIC393361:VIF393361 VRY393361:VSB393361 WBU393361:WBX393361 WLQ393361:WLT393361 WVM393361:WVP393361 E458897:H458897 JA458897:JD458897 SW458897:SZ458897 ACS458897:ACV458897 AMO458897:AMR458897 AWK458897:AWN458897 BGG458897:BGJ458897 BQC458897:BQF458897 BZY458897:CAB458897 CJU458897:CJX458897 CTQ458897:CTT458897 DDM458897:DDP458897 DNI458897:DNL458897 DXE458897:DXH458897 EHA458897:EHD458897 EQW458897:EQZ458897 FAS458897:FAV458897 FKO458897:FKR458897 FUK458897:FUN458897 GEG458897:GEJ458897 GOC458897:GOF458897 GXY458897:GYB458897 HHU458897:HHX458897 HRQ458897:HRT458897 IBM458897:IBP458897 ILI458897:ILL458897 IVE458897:IVH458897 JFA458897:JFD458897 JOW458897:JOZ458897 JYS458897:JYV458897 KIO458897:KIR458897 KSK458897:KSN458897 LCG458897:LCJ458897 LMC458897:LMF458897 LVY458897:LWB458897 MFU458897:MFX458897 MPQ458897:MPT458897 MZM458897:MZP458897 NJI458897:NJL458897 NTE458897:NTH458897 ODA458897:ODD458897 OMW458897:OMZ458897 OWS458897:OWV458897 PGO458897:PGR458897 PQK458897:PQN458897 QAG458897:QAJ458897 QKC458897:QKF458897 QTY458897:QUB458897 RDU458897:RDX458897 RNQ458897:RNT458897 RXM458897:RXP458897 SHI458897:SHL458897 SRE458897:SRH458897 TBA458897:TBD458897 TKW458897:TKZ458897 TUS458897:TUV458897 UEO458897:UER458897 UOK458897:UON458897 UYG458897:UYJ458897 VIC458897:VIF458897 VRY458897:VSB458897 WBU458897:WBX458897 WLQ458897:WLT458897 WVM458897:WVP458897 E524433:H524433 JA524433:JD524433 SW524433:SZ524433 ACS524433:ACV524433 AMO524433:AMR524433 AWK524433:AWN524433 BGG524433:BGJ524433 BQC524433:BQF524433 BZY524433:CAB524433 CJU524433:CJX524433 CTQ524433:CTT524433 DDM524433:DDP524433 DNI524433:DNL524433 DXE524433:DXH524433 EHA524433:EHD524433 EQW524433:EQZ524433 FAS524433:FAV524433 FKO524433:FKR524433 FUK524433:FUN524433 GEG524433:GEJ524433 GOC524433:GOF524433 GXY524433:GYB524433 HHU524433:HHX524433 HRQ524433:HRT524433 IBM524433:IBP524433 ILI524433:ILL524433 IVE524433:IVH524433 JFA524433:JFD524433 JOW524433:JOZ524433 JYS524433:JYV524433 KIO524433:KIR524433 KSK524433:KSN524433 LCG524433:LCJ524433 LMC524433:LMF524433 LVY524433:LWB524433 MFU524433:MFX524433 MPQ524433:MPT524433 MZM524433:MZP524433 NJI524433:NJL524433 NTE524433:NTH524433 ODA524433:ODD524433 OMW524433:OMZ524433 OWS524433:OWV524433 PGO524433:PGR524433 PQK524433:PQN524433 QAG524433:QAJ524433 QKC524433:QKF524433 QTY524433:QUB524433 RDU524433:RDX524433 RNQ524433:RNT524433 RXM524433:RXP524433 SHI524433:SHL524433 SRE524433:SRH524433 TBA524433:TBD524433 TKW524433:TKZ524433 TUS524433:TUV524433 UEO524433:UER524433 UOK524433:UON524433 UYG524433:UYJ524433 VIC524433:VIF524433 VRY524433:VSB524433 WBU524433:WBX524433 WLQ524433:WLT524433 WVM524433:WVP524433 E589969:H589969 JA589969:JD589969 SW589969:SZ589969 ACS589969:ACV589969 AMO589969:AMR589969 AWK589969:AWN589969 BGG589969:BGJ589969 BQC589969:BQF589969 BZY589969:CAB589969 CJU589969:CJX589969 CTQ589969:CTT589969 DDM589969:DDP589969 DNI589969:DNL589969 DXE589969:DXH589969 EHA589969:EHD589969 EQW589969:EQZ589969 FAS589969:FAV589969 FKO589969:FKR589969 FUK589969:FUN589969 GEG589969:GEJ589969 GOC589969:GOF589969 GXY589969:GYB589969 HHU589969:HHX589969 HRQ589969:HRT589969 IBM589969:IBP589969 ILI589969:ILL589969 IVE589969:IVH589969 JFA589969:JFD589969 JOW589969:JOZ589969 JYS589969:JYV589969 KIO589969:KIR589969 KSK589969:KSN589969 LCG589969:LCJ589969 LMC589969:LMF589969 LVY589969:LWB589969 MFU589969:MFX589969 MPQ589969:MPT589969 MZM589969:MZP589969 NJI589969:NJL589969 NTE589969:NTH589969 ODA589969:ODD589969 OMW589969:OMZ589969 OWS589969:OWV589969 PGO589969:PGR589969 PQK589969:PQN589969 QAG589969:QAJ589969 QKC589969:QKF589969 QTY589969:QUB589969 RDU589969:RDX589969 RNQ589969:RNT589969 RXM589969:RXP589969 SHI589969:SHL589969 SRE589969:SRH589969 TBA589969:TBD589969 TKW589969:TKZ589969 TUS589969:TUV589969 UEO589969:UER589969 UOK589969:UON589969 UYG589969:UYJ589969 VIC589969:VIF589969 VRY589969:VSB589969 WBU589969:WBX589969 WLQ589969:WLT589969 WVM589969:WVP589969 E655505:H655505 JA655505:JD655505 SW655505:SZ655505 ACS655505:ACV655505 AMO655505:AMR655505 AWK655505:AWN655505 BGG655505:BGJ655505 BQC655505:BQF655505 BZY655505:CAB655505 CJU655505:CJX655505 CTQ655505:CTT655505 DDM655505:DDP655505 DNI655505:DNL655505 DXE655505:DXH655505 EHA655505:EHD655505 EQW655505:EQZ655505 FAS655505:FAV655505 FKO655505:FKR655505 FUK655505:FUN655505 GEG655505:GEJ655505 GOC655505:GOF655505 GXY655505:GYB655505 HHU655505:HHX655505 HRQ655505:HRT655505 IBM655505:IBP655505 ILI655505:ILL655505 IVE655505:IVH655505 JFA655505:JFD655505 JOW655505:JOZ655505 JYS655505:JYV655505 KIO655505:KIR655505 KSK655505:KSN655505 LCG655505:LCJ655505 LMC655505:LMF655505 LVY655505:LWB655505 MFU655505:MFX655505 MPQ655505:MPT655505 MZM655505:MZP655505 NJI655505:NJL655505 NTE655505:NTH655505 ODA655505:ODD655505 OMW655505:OMZ655505 OWS655505:OWV655505 PGO655505:PGR655505 PQK655505:PQN655505 QAG655505:QAJ655505 QKC655505:QKF655505 QTY655505:QUB655505 RDU655505:RDX655505 RNQ655505:RNT655505 RXM655505:RXP655505 SHI655505:SHL655505 SRE655505:SRH655505 TBA655505:TBD655505 TKW655505:TKZ655505 TUS655505:TUV655505 UEO655505:UER655505 UOK655505:UON655505 UYG655505:UYJ655505 VIC655505:VIF655505 VRY655505:VSB655505 WBU655505:WBX655505 WLQ655505:WLT655505 WVM655505:WVP655505 E721041:H721041 JA721041:JD721041 SW721041:SZ721041 ACS721041:ACV721041 AMO721041:AMR721041 AWK721041:AWN721041 BGG721041:BGJ721041 BQC721041:BQF721041 BZY721041:CAB721041 CJU721041:CJX721041 CTQ721041:CTT721041 DDM721041:DDP721041 DNI721041:DNL721041 DXE721041:DXH721041 EHA721041:EHD721041 EQW721041:EQZ721041 FAS721041:FAV721041 FKO721041:FKR721041 FUK721041:FUN721041 GEG721041:GEJ721041 GOC721041:GOF721041 GXY721041:GYB721041 HHU721041:HHX721041 HRQ721041:HRT721041 IBM721041:IBP721041 ILI721041:ILL721041 IVE721041:IVH721041 JFA721041:JFD721041 JOW721041:JOZ721041 JYS721041:JYV721041 KIO721041:KIR721041 KSK721041:KSN721041 LCG721041:LCJ721041 LMC721041:LMF721041 LVY721041:LWB721041 MFU721041:MFX721041 MPQ721041:MPT721041 MZM721041:MZP721041 NJI721041:NJL721041 NTE721041:NTH721041 ODA721041:ODD721041 OMW721041:OMZ721041 OWS721041:OWV721041 PGO721041:PGR721041 PQK721041:PQN721041 QAG721041:QAJ721041 QKC721041:QKF721041 QTY721041:QUB721041 RDU721041:RDX721041 RNQ721041:RNT721041 RXM721041:RXP721041 SHI721041:SHL721041 SRE721041:SRH721041 TBA721041:TBD721041 TKW721041:TKZ721041 TUS721041:TUV721041 UEO721041:UER721041 UOK721041:UON721041 UYG721041:UYJ721041 VIC721041:VIF721041 VRY721041:VSB721041 WBU721041:WBX721041 WLQ721041:WLT721041 WVM721041:WVP721041 E786577:H786577 JA786577:JD786577 SW786577:SZ786577 ACS786577:ACV786577 AMO786577:AMR786577 AWK786577:AWN786577 BGG786577:BGJ786577 BQC786577:BQF786577 BZY786577:CAB786577 CJU786577:CJX786577 CTQ786577:CTT786577 DDM786577:DDP786577 DNI786577:DNL786577 DXE786577:DXH786577 EHA786577:EHD786577 EQW786577:EQZ786577 FAS786577:FAV786577 FKO786577:FKR786577 FUK786577:FUN786577 GEG786577:GEJ786577 GOC786577:GOF786577 GXY786577:GYB786577 HHU786577:HHX786577 HRQ786577:HRT786577 IBM786577:IBP786577 ILI786577:ILL786577 IVE786577:IVH786577 JFA786577:JFD786577 JOW786577:JOZ786577 JYS786577:JYV786577 KIO786577:KIR786577 KSK786577:KSN786577 LCG786577:LCJ786577 LMC786577:LMF786577 LVY786577:LWB786577 MFU786577:MFX786577 MPQ786577:MPT786577 MZM786577:MZP786577 NJI786577:NJL786577 NTE786577:NTH786577 ODA786577:ODD786577 OMW786577:OMZ786577 OWS786577:OWV786577 PGO786577:PGR786577 PQK786577:PQN786577 QAG786577:QAJ786577 QKC786577:QKF786577 QTY786577:QUB786577 RDU786577:RDX786577 RNQ786577:RNT786577 RXM786577:RXP786577 SHI786577:SHL786577 SRE786577:SRH786577 TBA786577:TBD786577 TKW786577:TKZ786577 TUS786577:TUV786577 UEO786577:UER786577 UOK786577:UON786577 UYG786577:UYJ786577 VIC786577:VIF786577 VRY786577:VSB786577 WBU786577:WBX786577 WLQ786577:WLT786577 WVM786577:WVP786577 E852113:H852113 JA852113:JD852113 SW852113:SZ852113 ACS852113:ACV852113 AMO852113:AMR852113 AWK852113:AWN852113 BGG852113:BGJ852113 BQC852113:BQF852113 BZY852113:CAB852113 CJU852113:CJX852113 CTQ852113:CTT852113 DDM852113:DDP852113 DNI852113:DNL852113 DXE852113:DXH852113 EHA852113:EHD852113 EQW852113:EQZ852113 FAS852113:FAV852113 FKO852113:FKR852113 FUK852113:FUN852113 GEG852113:GEJ852113 GOC852113:GOF852113 GXY852113:GYB852113 HHU852113:HHX852113 HRQ852113:HRT852113 IBM852113:IBP852113 ILI852113:ILL852113 IVE852113:IVH852113 JFA852113:JFD852113 JOW852113:JOZ852113 JYS852113:JYV852113 KIO852113:KIR852113 KSK852113:KSN852113 LCG852113:LCJ852113 LMC852113:LMF852113 LVY852113:LWB852113 MFU852113:MFX852113 MPQ852113:MPT852113 MZM852113:MZP852113 NJI852113:NJL852113 NTE852113:NTH852113 ODA852113:ODD852113 OMW852113:OMZ852113 OWS852113:OWV852113 PGO852113:PGR852113 PQK852113:PQN852113 QAG852113:QAJ852113 QKC852113:QKF852113 QTY852113:QUB852113 RDU852113:RDX852113 RNQ852113:RNT852113 RXM852113:RXP852113 SHI852113:SHL852113 SRE852113:SRH852113 TBA852113:TBD852113 TKW852113:TKZ852113 TUS852113:TUV852113 UEO852113:UER852113 UOK852113:UON852113 UYG852113:UYJ852113 VIC852113:VIF852113 VRY852113:VSB852113 WBU852113:WBX852113 WLQ852113:WLT852113 WVM852113:WVP852113 E917649:H917649 JA917649:JD917649 SW917649:SZ917649 ACS917649:ACV917649 AMO917649:AMR917649 AWK917649:AWN917649 BGG917649:BGJ917649 BQC917649:BQF917649 BZY917649:CAB917649 CJU917649:CJX917649 CTQ917649:CTT917649 DDM917649:DDP917649 DNI917649:DNL917649 DXE917649:DXH917649 EHA917649:EHD917649 EQW917649:EQZ917649 FAS917649:FAV917649 FKO917649:FKR917649 FUK917649:FUN917649 GEG917649:GEJ917649 GOC917649:GOF917649 GXY917649:GYB917649 HHU917649:HHX917649 HRQ917649:HRT917649 IBM917649:IBP917649 ILI917649:ILL917649 IVE917649:IVH917649 JFA917649:JFD917649 JOW917649:JOZ917649 JYS917649:JYV917649 KIO917649:KIR917649 KSK917649:KSN917649 LCG917649:LCJ917649 LMC917649:LMF917649 LVY917649:LWB917649 MFU917649:MFX917649 MPQ917649:MPT917649 MZM917649:MZP917649 NJI917649:NJL917649 NTE917649:NTH917649 ODA917649:ODD917649 OMW917649:OMZ917649 OWS917649:OWV917649 PGO917649:PGR917649 PQK917649:PQN917649 QAG917649:QAJ917649 QKC917649:QKF917649 QTY917649:QUB917649 RDU917649:RDX917649 RNQ917649:RNT917649 RXM917649:RXP917649 SHI917649:SHL917649 SRE917649:SRH917649 TBA917649:TBD917649 TKW917649:TKZ917649 TUS917649:TUV917649 UEO917649:UER917649 UOK917649:UON917649 UYG917649:UYJ917649 VIC917649:VIF917649 VRY917649:VSB917649 WBU917649:WBX917649 WLQ917649:WLT917649 WVM917649:WVP917649 E983185:H983185 JA983185:JD983185 SW983185:SZ983185 ACS983185:ACV983185 AMO983185:AMR983185 AWK983185:AWN983185 BGG983185:BGJ983185 BQC983185:BQF983185 BZY983185:CAB983185 CJU983185:CJX983185 CTQ983185:CTT983185 DDM983185:DDP983185 DNI983185:DNL983185 DXE983185:DXH983185 EHA983185:EHD983185 EQW983185:EQZ983185 FAS983185:FAV983185 FKO983185:FKR983185 FUK983185:FUN983185 GEG983185:GEJ983185 GOC983185:GOF983185 GXY983185:GYB983185 HHU983185:HHX983185 HRQ983185:HRT983185 IBM983185:IBP983185 ILI983185:ILL983185 IVE983185:IVH983185 JFA983185:JFD983185 JOW983185:JOZ983185 JYS983185:JYV983185 KIO983185:KIR983185 KSK983185:KSN983185 LCG983185:LCJ983185 LMC983185:LMF983185 LVY983185:LWB983185 MFU983185:MFX983185 MPQ983185:MPT983185 MZM983185:MZP983185 NJI983185:NJL983185 NTE983185:NTH983185 ODA983185:ODD983185 OMW983185:OMZ983185 OWS983185:OWV983185 PGO983185:PGR983185 PQK983185:PQN983185 QAG983185:QAJ983185 QKC983185:QKF983185 QTY983185:QUB983185 RDU983185:RDX983185 RNQ983185:RNT983185 RXM983185:RXP983185 SHI983185:SHL983185 SRE983185:SRH983185 TBA983185:TBD983185 TKW983185:TKZ983185 TUS983185:TUV983185 UEO983185:UER983185 UOK983185:UON983185 UYG983185:UYJ983185 VIC983185:VIF983185 VRY983185:VSB983185 WBU983185:WBX983185 WLQ983185:WLT983185 WVM983185:WVP983185 E49:H49 JA49:JD49 SW49:SZ49 ACS49:ACV49 AMO49:AMR49 AWK49:AWN49 BGG49:BGJ49 BQC49:BQF49 BZY49:CAB49 CJU49:CJX49 CTQ49:CTT49 DDM49:DDP49 DNI49:DNL49 DXE49:DXH49 EHA49:EHD49 EQW49:EQZ49 FAS49:FAV49 FKO49:FKR49 FUK49:FUN49 GEG49:GEJ49 GOC49:GOF49 GXY49:GYB49 HHU49:HHX49 HRQ49:HRT49 IBM49:IBP49 ILI49:ILL49 IVE49:IVH49 JFA49:JFD49 JOW49:JOZ49 JYS49:JYV49 KIO49:KIR49 KSK49:KSN49 LCG49:LCJ49 LMC49:LMF49 LVY49:LWB49 MFU49:MFX49 MPQ49:MPT49 MZM49:MZP49 NJI49:NJL49 NTE49:NTH49 ODA49:ODD49 OMW49:OMZ49 OWS49:OWV49 PGO49:PGR49 PQK49:PQN49 QAG49:QAJ49 QKC49:QKF49 QTY49:QUB49 RDU49:RDX49 RNQ49:RNT49 RXM49:RXP49 SHI49:SHL49 SRE49:SRH49 TBA49:TBD49 TKW49:TKZ49 TUS49:TUV49 UEO49:UER49 UOK49:UON49 UYG49:UYJ49 VIC49:VIF49 VRY49:VSB49 WBU49:WBX49 WLQ49:WLT49 WVM49:WVP49 E65585:H65585 JA65585:JD65585 SW65585:SZ65585 ACS65585:ACV65585 AMO65585:AMR65585 AWK65585:AWN65585 BGG65585:BGJ65585 BQC65585:BQF65585 BZY65585:CAB65585 CJU65585:CJX65585 CTQ65585:CTT65585 DDM65585:DDP65585 DNI65585:DNL65585 DXE65585:DXH65585 EHA65585:EHD65585 EQW65585:EQZ65585 FAS65585:FAV65585 FKO65585:FKR65585 FUK65585:FUN65585 GEG65585:GEJ65585 GOC65585:GOF65585 GXY65585:GYB65585 HHU65585:HHX65585 HRQ65585:HRT65585 IBM65585:IBP65585 ILI65585:ILL65585 IVE65585:IVH65585 JFA65585:JFD65585 JOW65585:JOZ65585 JYS65585:JYV65585 KIO65585:KIR65585 KSK65585:KSN65585 LCG65585:LCJ65585 LMC65585:LMF65585 LVY65585:LWB65585 MFU65585:MFX65585 MPQ65585:MPT65585 MZM65585:MZP65585 NJI65585:NJL65585 NTE65585:NTH65585 ODA65585:ODD65585 OMW65585:OMZ65585 OWS65585:OWV65585 PGO65585:PGR65585 PQK65585:PQN65585 QAG65585:QAJ65585 QKC65585:QKF65585 QTY65585:QUB65585 RDU65585:RDX65585 RNQ65585:RNT65585 RXM65585:RXP65585 SHI65585:SHL65585 SRE65585:SRH65585 TBA65585:TBD65585 TKW65585:TKZ65585 TUS65585:TUV65585 UEO65585:UER65585 UOK65585:UON65585 UYG65585:UYJ65585 VIC65585:VIF65585 VRY65585:VSB65585 WBU65585:WBX65585 WLQ65585:WLT65585 WVM65585:WVP65585 E131121:H131121 JA131121:JD131121 SW131121:SZ131121 ACS131121:ACV131121 AMO131121:AMR131121 AWK131121:AWN131121 BGG131121:BGJ131121 BQC131121:BQF131121 BZY131121:CAB131121 CJU131121:CJX131121 CTQ131121:CTT131121 DDM131121:DDP131121 DNI131121:DNL131121 DXE131121:DXH131121 EHA131121:EHD131121 EQW131121:EQZ131121 FAS131121:FAV131121 FKO131121:FKR131121 FUK131121:FUN131121 GEG131121:GEJ131121 GOC131121:GOF131121 GXY131121:GYB131121 HHU131121:HHX131121 HRQ131121:HRT131121 IBM131121:IBP131121 ILI131121:ILL131121 IVE131121:IVH131121 JFA131121:JFD131121 JOW131121:JOZ131121 JYS131121:JYV131121 KIO131121:KIR131121 KSK131121:KSN131121 LCG131121:LCJ131121 LMC131121:LMF131121 LVY131121:LWB131121 MFU131121:MFX131121 MPQ131121:MPT131121 MZM131121:MZP131121 NJI131121:NJL131121 NTE131121:NTH131121 ODA131121:ODD131121 OMW131121:OMZ131121 OWS131121:OWV131121 PGO131121:PGR131121 PQK131121:PQN131121 QAG131121:QAJ131121 QKC131121:QKF131121 QTY131121:QUB131121 RDU131121:RDX131121 RNQ131121:RNT131121 RXM131121:RXP131121 SHI131121:SHL131121 SRE131121:SRH131121 TBA131121:TBD131121 TKW131121:TKZ131121 TUS131121:TUV131121 UEO131121:UER131121 UOK131121:UON131121 UYG131121:UYJ131121 VIC131121:VIF131121 VRY131121:VSB131121 WBU131121:WBX131121 WLQ131121:WLT131121 WVM131121:WVP131121 E196657:H196657 JA196657:JD196657 SW196657:SZ196657 ACS196657:ACV196657 AMO196657:AMR196657 AWK196657:AWN196657 BGG196657:BGJ196657 BQC196657:BQF196657 BZY196657:CAB196657 CJU196657:CJX196657 CTQ196657:CTT196657 DDM196657:DDP196657 DNI196657:DNL196657 DXE196657:DXH196657 EHA196657:EHD196657 EQW196657:EQZ196657 FAS196657:FAV196657 FKO196657:FKR196657 FUK196657:FUN196657 GEG196657:GEJ196657 GOC196657:GOF196657 GXY196657:GYB196657 HHU196657:HHX196657 HRQ196657:HRT196657 IBM196657:IBP196657 ILI196657:ILL196657 IVE196657:IVH196657 JFA196657:JFD196657 JOW196657:JOZ196657 JYS196657:JYV196657 KIO196657:KIR196657 KSK196657:KSN196657 LCG196657:LCJ196657 LMC196657:LMF196657 LVY196657:LWB196657 MFU196657:MFX196657 MPQ196657:MPT196657 MZM196657:MZP196657 NJI196657:NJL196657 NTE196657:NTH196657 ODA196657:ODD196657 OMW196657:OMZ196657 OWS196657:OWV196657 PGO196657:PGR196657 PQK196657:PQN196657 QAG196657:QAJ196657 QKC196657:QKF196657 QTY196657:QUB196657 RDU196657:RDX196657 RNQ196657:RNT196657 RXM196657:RXP196657 SHI196657:SHL196657 SRE196657:SRH196657 TBA196657:TBD196657 TKW196657:TKZ196657 TUS196657:TUV196657 UEO196657:UER196657 UOK196657:UON196657 UYG196657:UYJ196657 VIC196657:VIF196657 VRY196657:VSB196657 WBU196657:WBX196657 WLQ196657:WLT196657 WVM196657:WVP196657 E262193:H262193 JA262193:JD262193 SW262193:SZ262193 ACS262193:ACV262193 AMO262193:AMR262193 AWK262193:AWN262193 BGG262193:BGJ262193 BQC262193:BQF262193 BZY262193:CAB262193 CJU262193:CJX262193 CTQ262193:CTT262193 DDM262193:DDP262193 DNI262193:DNL262193 DXE262193:DXH262193 EHA262193:EHD262193 EQW262193:EQZ262193 FAS262193:FAV262193 FKO262193:FKR262193 FUK262193:FUN262193 GEG262193:GEJ262193 GOC262193:GOF262193 GXY262193:GYB262193 HHU262193:HHX262193 HRQ262193:HRT262193 IBM262193:IBP262193 ILI262193:ILL262193 IVE262193:IVH262193 JFA262193:JFD262193 JOW262193:JOZ262193 JYS262193:JYV262193 KIO262193:KIR262193 KSK262193:KSN262193 LCG262193:LCJ262193 LMC262193:LMF262193 LVY262193:LWB262193 MFU262193:MFX262193 MPQ262193:MPT262193 MZM262193:MZP262193 NJI262193:NJL262193 NTE262193:NTH262193 ODA262193:ODD262193 OMW262193:OMZ262193 OWS262193:OWV262193 PGO262193:PGR262193 PQK262193:PQN262193 QAG262193:QAJ262193 QKC262193:QKF262193 QTY262193:QUB262193 RDU262193:RDX262193 RNQ262193:RNT262193 RXM262193:RXP262193 SHI262193:SHL262193 SRE262193:SRH262193 TBA262193:TBD262193 TKW262193:TKZ262193 TUS262193:TUV262193 UEO262193:UER262193 UOK262193:UON262193 UYG262193:UYJ262193 VIC262193:VIF262193 VRY262193:VSB262193 WBU262193:WBX262193 WLQ262193:WLT262193 WVM262193:WVP262193 E327729:H327729 JA327729:JD327729 SW327729:SZ327729 ACS327729:ACV327729 AMO327729:AMR327729 AWK327729:AWN327729 BGG327729:BGJ327729 BQC327729:BQF327729 BZY327729:CAB327729 CJU327729:CJX327729 CTQ327729:CTT327729 DDM327729:DDP327729 DNI327729:DNL327729 DXE327729:DXH327729 EHA327729:EHD327729 EQW327729:EQZ327729 FAS327729:FAV327729 FKO327729:FKR327729 FUK327729:FUN327729 GEG327729:GEJ327729 GOC327729:GOF327729 GXY327729:GYB327729 HHU327729:HHX327729 HRQ327729:HRT327729 IBM327729:IBP327729 ILI327729:ILL327729 IVE327729:IVH327729 JFA327729:JFD327729 JOW327729:JOZ327729 JYS327729:JYV327729 KIO327729:KIR327729 KSK327729:KSN327729 LCG327729:LCJ327729 LMC327729:LMF327729 LVY327729:LWB327729 MFU327729:MFX327729 MPQ327729:MPT327729 MZM327729:MZP327729 NJI327729:NJL327729 NTE327729:NTH327729 ODA327729:ODD327729 OMW327729:OMZ327729 OWS327729:OWV327729 PGO327729:PGR327729 PQK327729:PQN327729 QAG327729:QAJ327729 QKC327729:QKF327729 QTY327729:QUB327729 RDU327729:RDX327729 RNQ327729:RNT327729 RXM327729:RXP327729 SHI327729:SHL327729 SRE327729:SRH327729 TBA327729:TBD327729 TKW327729:TKZ327729 TUS327729:TUV327729 UEO327729:UER327729 UOK327729:UON327729 UYG327729:UYJ327729 VIC327729:VIF327729 VRY327729:VSB327729 WBU327729:WBX327729 WLQ327729:WLT327729 WVM327729:WVP327729 E393265:H393265 JA393265:JD393265 SW393265:SZ393265 ACS393265:ACV393265 AMO393265:AMR393265 AWK393265:AWN393265 BGG393265:BGJ393265 BQC393265:BQF393265 BZY393265:CAB393265 CJU393265:CJX393265 CTQ393265:CTT393265 DDM393265:DDP393265 DNI393265:DNL393265 DXE393265:DXH393265 EHA393265:EHD393265 EQW393265:EQZ393265 FAS393265:FAV393265 FKO393265:FKR393265 FUK393265:FUN393265 GEG393265:GEJ393265 GOC393265:GOF393265 GXY393265:GYB393265 HHU393265:HHX393265 HRQ393265:HRT393265 IBM393265:IBP393265 ILI393265:ILL393265 IVE393265:IVH393265 JFA393265:JFD393265 JOW393265:JOZ393265 JYS393265:JYV393265 KIO393265:KIR393265 KSK393265:KSN393265 LCG393265:LCJ393265 LMC393265:LMF393265 LVY393265:LWB393265 MFU393265:MFX393265 MPQ393265:MPT393265 MZM393265:MZP393265 NJI393265:NJL393265 NTE393265:NTH393265 ODA393265:ODD393265 OMW393265:OMZ393265 OWS393265:OWV393265 PGO393265:PGR393265 PQK393265:PQN393265 QAG393265:QAJ393265 QKC393265:QKF393265 QTY393265:QUB393265 RDU393265:RDX393265 RNQ393265:RNT393265 RXM393265:RXP393265 SHI393265:SHL393265 SRE393265:SRH393265 TBA393265:TBD393265 TKW393265:TKZ393265 TUS393265:TUV393265 UEO393265:UER393265 UOK393265:UON393265 UYG393265:UYJ393265 VIC393265:VIF393265 VRY393265:VSB393265 WBU393265:WBX393265 WLQ393265:WLT393265 WVM393265:WVP393265 E458801:H458801 JA458801:JD458801 SW458801:SZ458801 ACS458801:ACV458801 AMO458801:AMR458801 AWK458801:AWN458801 BGG458801:BGJ458801 BQC458801:BQF458801 BZY458801:CAB458801 CJU458801:CJX458801 CTQ458801:CTT458801 DDM458801:DDP458801 DNI458801:DNL458801 DXE458801:DXH458801 EHA458801:EHD458801 EQW458801:EQZ458801 FAS458801:FAV458801 FKO458801:FKR458801 FUK458801:FUN458801 GEG458801:GEJ458801 GOC458801:GOF458801 GXY458801:GYB458801 HHU458801:HHX458801 HRQ458801:HRT458801 IBM458801:IBP458801 ILI458801:ILL458801 IVE458801:IVH458801 JFA458801:JFD458801 JOW458801:JOZ458801 JYS458801:JYV458801 KIO458801:KIR458801 KSK458801:KSN458801 LCG458801:LCJ458801 LMC458801:LMF458801 LVY458801:LWB458801 MFU458801:MFX458801 MPQ458801:MPT458801 MZM458801:MZP458801 NJI458801:NJL458801 NTE458801:NTH458801 ODA458801:ODD458801 OMW458801:OMZ458801 OWS458801:OWV458801 PGO458801:PGR458801 PQK458801:PQN458801 QAG458801:QAJ458801 QKC458801:QKF458801 QTY458801:QUB458801 RDU458801:RDX458801 RNQ458801:RNT458801 RXM458801:RXP458801 SHI458801:SHL458801 SRE458801:SRH458801 TBA458801:TBD458801 TKW458801:TKZ458801 TUS458801:TUV458801 UEO458801:UER458801 UOK458801:UON458801 UYG458801:UYJ458801 VIC458801:VIF458801 VRY458801:VSB458801 WBU458801:WBX458801 WLQ458801:WLT458801 WVM458801:WVP458801 E524337:H524337 JA524337:JD524337 SW524337:SZ524337 ACS524337:ACV524337 AMO524337:AMR524337 AWK524337:AWN524337 BGG524337:BGJ524337 BQC524337:BQF524337 BZY524337:CAB524337 CJU524337:CJX524337 CTQ524337:CTT524337 DDM524337:DDP524337 DNI524337:DNL524337 DXE524337:DXH524337 EHA524337:EHD524337 EQW524337:EQZ524337 FAS524337:FAV524337 FKO524337:FKR524337 FUK524337:FUN524337 GEG524337:GEJ524337 GOC524337:GOF524337 GXY524337:GYB524337 HHU524337:HHX524337 HRQ524337:HRT524337 IBM524337:IBP524337 ILI524337:ILL524337 IVE524337:IVH524337 JFA524337:JFD524337 JOW524337:JOZ524337 JYS524337:JYV524337 KIO524337:KIR524337 KSK524337:KSN524337 LCG524337:LCJ524337 LMC524337:LMF524337 LVY524337:LWB524337 MFU524337:MFX524337 MPQ524337:MPT524337 MZM524337:MZP524337 NJI524337:NJL524337 NTE524337:NTH524337 ODA524337:ODD524337 OMW524337:OMZ524337 OWS524337:OWV524337 PGO524337:PGR524337 PQK524337:PQN524337 QAG524337:QAJ524337 QKC524337:QKF524337 QTY524337:QUB524337 RDU524337:RDX524337 RNQ524337:RNT524337 RXM524337:RXP524337 SHI524337:SHL524337 SRE524337:SRH524337 TBA524337:TBD524337 TKW524337:TKZ524337 TUS524337:TUV524337 UEO524337:UER524337 UOK524337:UON524337 UYG524337:UYJ524337 VIC524337:VIF524337 VRY524337:VSB524337 WBU524337:WBX524337 WLQ524337:WLT524337 WVM524337:WVP524337 E589873:H589873 JA589873:JD589873 SW589873:SZ589873 ACS589873:ACV589873 AMO589873:AMR589873 AWK589873:AWN589873 BGG589873:BGJ589873 BQC589873:BQF589873 BZY589873:CAB589873 CJU589873:CJX589873 CTQ589873:CTT589873 DDM589873:DDP589873 DNI589873:DNL589873 DXE589873:DXH589873 EHA589873:EHD589873 EQW589873:EQZ589873 FAS589873:FAV589873 FKO589873:FKR589873 FUK589873:FUN589873 GEG589873:GEJ589873 GOC589873:GOF589873 GXY589873:GYB589873 HHU589873:HHX589873 HRQ589873:HRT589873 IBM589873:IBP589873 ILI589873:ILL589873 IVE589873:IVH589873 JFA589873:JFD589873 JOW589873:JOZ589873 JYS589873:JYV589873 KIO589873:KIR589873 KSK589873:KSN589873 LCG589873:LCJ589873 LMC589873:LMF589873 LVY589873:LWB589873 MFU589873:MFX589873 MPQ589873:MPT589873 MZM589873:MZP589873 NJI589873:NJL589873 NTE589873:NTH589873 ODA589873:ODD589873 OMW589873:OMZ589873 OWS589873:OWV589873 PGO589873:PGR589873 PQK589873:PQN589873 QAG589873:QAJ589873 QKC589873:QKF589873 QTY589873:QUB589873 RDU589873:RDX589873 RNQ589873:RNT589873 RXM589873:RXP589873 SHI589873:SHL589873 SRE589873:SRH589873 TBA589873:TBD589873 TKW589873:TKZ589873 TUS589873:TUV589873 UEO589873:UER589873 UOK589873:UON589873 UYG589873:UYJ589873 VIC589873:VIF589873 VRY589873:VSB589873 WBU589873:WBX589873 WLQ589873:WLT589873 WVM589873:WVP589873 E655409:H655409 JA655409:JD655409 SW655409:SZ655409 ACS655409:ACV655409 AMO655409:AMR655409 AWK655409:AWN655409 BGG655409:BGJ655409 BQC655409:BQF655409 BZY655409:CAB655409 CJU655409:CJX655409 CTQ655409:CTT655409 DDM655409:DDP655409 DNI655409:DNL655409 DXE655409:DXH655409 EHA655409:EHD655409 EQW655409:EQZ655409 FAS655409:FAV655409 FKO655409:FKR655409 FUK655409:FUN655409 GEG655409:GEJ655409 GOC655409:GOF655409 GXY655409:GYB655409 HHU655409:HHX655409 HRQ655409:HRT655409 IBM655409:IBP655409 ILI655409:ILL655409 IVE655409:IVH655409 JFA655409:JFD655409 JOW655409:JOZ655409 JYS655409:JYV655409 KIO655409:KIR655409 KSK655409:KSN655409 LCG655409:LCJ655409 LMC655409:LMF655409 LVY655409:LWB655409 MFU655409:MFX655409 MPQ655409:MPT655409 MZM655409:MZP655409 NJI655409:NJL655409 NTE655409:NTH655409 ODA655409:ODD655409 OMW655409:OMZ655409 OWS655409:OWV655409 PGO655409:PGR655409 PQK655409:PQN655409 QAG655409:QAJ655409 QKC655409:QKF655409 QTY655409:QUB655409 RDU655409:RDX655409 RNQ655409:RNT655409 RXM655409:RXP655409 SHI655409:SHL655409 SRE655409:SRH655409 TBA655409:TBD655409 TKW655409:TKZ655409 TUS655409:TUV655409 UEO655409:UER655409 UOK655409:UON655409 UYG655409:UYJ655409 VIC655409:VIF655409 VRY655409:VSB655409 WBU655409:WBX655409 WLQ655409:WLT655409 WVM655409:WVP655409 E720945:H720945 JA720945:JD720945 SW720945:SZ720945 ACS720945:ACV720945 AMO720945:AMR720945 AWK720945:AWN720945 BGG720945:BGJ720945 BQC720945:BQF720945 BZY720945:CAB720945 CJU720945:CJX720945 CTQ720945:CTT720945 DDM720945:DDP720945 DNI720945:DNL720945 DXE720945:DXH720945 EHA720945:EHD720945 EQW720945:EQZ720945 FAS720945:FAV720945 FKO720945:FKR720945 FUK720945:FUN720945 GEG720945:GEJ720945 GOC720945:GOF720945 GXY720945:GYB720945 HHU720945:HHX720945 HRQ720945:HRT720945 IBM720945:IBP720945 ILI720945:ILL720945 IVE720945:IVH720945 JFA720945:JFD720945 JOW720945:JOZ720945 JYS720945:JYV720945 KIO720945:KIR720945 KSK720945:KSN720945 LCG720945:LCJ720945 LMC720945:LMF720945 LVY720945:LWB720945 MFU720945:MFX720945 MPQ720945:MPT720945 MZM720945:MZP720945 NJI720945:NJL720945 NTE720945:NTH720945 ODA720945:ODD720945 OMW720945:OMZ720945 OWS720945:OWV720945 PGO720945:PGR720945 PQK720945:PQN720945 QAG720945:QAJ720945 QKC720945:QKF720945 QTY720945:QUB720945 RDU720945:RDX720945 RNQ720945:RNT720945 RXM720945:RXP720945 SHI720945:SHL720945 SRE720945:SRH720945 TBA720945:TBD720945 TKW720945:TKZ720945 TUS720945:TUV720945 UEO720945:UER720945 UOK720945:UON720945 UYG720945:UYJ720945 VIC720945:VIF720945 VRY720945:VSB720945 WBU720945:WBX720945 WLQ720945:WLT720945 WVM720945:WVP720945 E786481:H786481 JA786481:JD786481 SW786481:SZ786481 ACS786481:ACV786481 AMO786481:AMR786481 AWK786481:AWN786481 BGG786481:BGJ786481 BQC786481:BQF786481 BZY786481:CAB786481 CJU786481:CJX786481 CTQ786481:CTT786481 DDM786481:DDP786481 DNI786481:DNL786481 DXE786481:DXH786481 EHA786481:EHD786481 EQW786481:EQZ786481 FAS786481:FAV786481 FKO786481:FKR786481 FUK786481:FUN786481 GEG786481:GEJ786481 GOC786481:GOF786481 GXY786481:GYB786481 HHU786481:HHX786481 HRQ786481:HRT786481 IBM786481:IBP786481 ILI786481:ILL786481 IVE786481:IVH786481 JFA786481:JFD786481 JOW786481:JOZ786481 JYS786481:JYV786481 KIO786481:KIR786481 KSK786481:KSN786481 LCG786481:LCJ786481 LMC786481:LMF786481 LVY786481:LWB786481 MFU786481:MFX786481 MPQ786481:MPT786481 MZM786481:MZP786481 NJI786481:NJL786481 NTE786481:NTH786481 ODA786481:ODD786481 OMW786481:OMZ786481 OWS786481:OWV786481 PGO786481:PGR786481 PQK786481:PQN786481 QAG786481:QAJ786481 QKC786481:QKF786481 QTY786481:QUB786481 RDU786481:RDX786481 RNQ786481:RNT786481 RXM786481:RXP786481 SHI786481:SHL786481 SRE786481:SRH786481 TBA786481:TBD786481 TKW786481:TKZ786481 TUS786481:TUV786481 UEO786481:UER786481 UOK786481:UON786481 UYG786481:UYJ786481 VIC786481:VIF786481 VRY786481:VSB786481 WBU786481:WBX786481 WLQ786481:WLT786481 WVM786481:WVP786481 E852017:H852017 JA852017:JD852017 SW852017:SZ852017 ACS852017:ACV852017 AMO852017:AMR852017 AWK852017:AWN852017 BGG852017:BGJ852017 BQC852017:BQF852017 BZY852017:CAB852017 CJU852017:CJX852017 CTQ852017:CTT852017 DDM852017:DDP852017 DNI852017:DNL852017 DXE852017:DXH852017 EHA852017:EHD852017 EQW852017:EQZ852017 FAS852017:FAV852017 FKO852017:FKR852017 FUK852017:FUN852017 GEG852017:GEJ852017 GOC852017:GOF852017 GXY852017:GYB852017 HHU852017:HHX852017 HRQ852017:HRT852017 IBM852017:IBP852017 ILI852017:ILL852017 IVE852017:IVH852017 JFA852017:JFD852017 JOW852017:JOZ852017 JYS852017:JYV852017 KIO852017:KIR852017 KSK852017:KSN852017 LCG852017:LCJ852017 LMC852017:LMF852017 LVY852017:LWB852017 MFU852017:MFX852017 MPQ852017:MPT852017 MZM852017:MZP852017 NJI852017:NJL852017 NTE852017:NTH852017 ODA852017:ODD852017 OMW852017:OMZ852017 OWS852017:OWV852017 PGO852017:PGR852017 PQK852017:PQN852017 QAG852017:QAJ852017 QKC852017:QKF852017 QTY852017:QUB852017 RDU852017:RDX852017 RNQ852017:RNT852017 RXM852017:RXP852017 SHI852017:SHL852017 SRE852017:SRH852017 TBA852017:TBD852017 TKW852017:TKZ852017 TUS852017:TUV852017 UEO852017:UER852017 UOK852017:UON852017 UYG852017:UYJ852017 VIC852017:VIF852017 VRY852017:VSB852017 WBU852017:WBX852017 WLQ852017:WLT852017 WVM852017:WVP852017 E917553:H917553 JA917553:JD917553 SW917553:SZ917553 ACS917553:ACV917553 AMO917553:AMR917553 AWK917553:AWN917553 BGG917553:BGJ917553 BQC917553:BQF917553 BZY917553:CAB917553 CJU917553:CJX917553 CTQ917553:CTT917553 DDM917553:DDP917553 DNI917553:DNL917553 DXE917553:DXH917553 EHA917553:EHD917553 EQW917553:EQZ917553 FAS917553:FAV917553 FKO917553:FKR917553 FUK917553:FUN917553 GEG917553:GEJ917553 GOC917553:GOF917553 GXY917553:GYB917553 HHU917553:HHX917553 HRQ917553:HRT917553 IBM917553:IBP917553 ILI917553:ILL917553 IVE917553:IVH917553 JFA917553:JFD917553 JOW917553:JOZ917553 JYS917553:JYV917553 KIO917553:KIR917553 KSK917553:KSN917553 LCG917553:LCJ917553 LMC917553:LMF917553 LVY917553:LWB917553 MFU917553:MFX917553 MPQ917553:MPT917553 MZM917553:MZP917553 NJI917553:NJL917553 NTE917553:NTH917553 ODA917553:ODD917553 OMW917553:OMZ917553 OWS917553:OWV917553 PGO917553:PGR917553 PQK917553:PQN917553 QAG917553:QAJ917553 QKC917553:QKF917553 QTY917553:QUB917553 RDU917553:RDX917553 RNQ917553:RNT917553 RXM917553:RXP917553 SHI917553:SHL917553 SRE917553:SRH917553 TBA917553:TBD917553 TKW917553:TKZ917553 TUS917553:TUV917553 UEO917553:UER917553 UOK917553:UON917553 UYG917553:UYJ917553 VIC917553:VIF917553 VRY917553:VSB917553 WBU917553:WBX917553 WLQ917553:WLT917553 WVM917553:WVP917553 E983089:H983089 JA983089:JD983089 SW983089:SZ983089 ACS983089:ACV983089 AMO983089:AMR983089 AWK983089:AWN983089 BGG983089:BGJ983089 BQC983089:BQF983089 BZY983089:CAB983089 CJU983089:CJX983089 CTQ983089:CTT983089 DDM983089:DDP983089 DNI983089:DNL983089 DXE983089:DXH983089 EHA983089:EHD983089 EQW983089:EQZ983089 FAS983089:FAV983089 FKO983089:FKR983089 FUK983089:FUN983089 GEG983089:GEJ983089 GOC983089:GOF983089 GXY983089:GYB983089 HHU983089:HHX983089 HRQ983089:HRT983089 IBM983089:IBP983089 ILI983089:ILL983089 IVE983089:IVH983089 JFA983089:JFD983089 JOW983089:JOZ983089 JYS983089:JYV983089 KIO983089:KIR983089 KSK983089:KSN983089 LCG983089:LCJ983089 LMC983089:LMF983089 LVY983089:LWB983089 MFU983089:MFX983089 MPQ983089:MPT983089 MZM983089:MZP983089 NJI983089:NJL983089 NTE983089:NTH983089 ODA983089:ODD983089 OMW983089:OMZ983089 OWS983089:OWV983089 PGO983089:PGR983089 PQK983089:PQN983089 QAG983089:QAJ983089 QKC983089:QKF983089 QTY983089:QUB983089 RDU983089:RDX983089 RNQ983089:RNT983089 RXM983089:RXP983089 SHI983089:SHL983089 SRE983089:SRH983089 TBA983089:TBD983089 TKW983089:TKZ983089 TUS983089:TUV983089 UEO983089:UER983089 UOK983089:UON983089 UYG983089:UYJ983089 VIC983089:VIF983089 VRY983089:VSB983089 WBU983089:WBX983089 WLQ983089:WLT983089 WVM983089:WVP983089"/>
    <dataValidation allowBlank="1" showInputMessage="1" error="Das Summenfeld (Addition aus den drei vorangegangenen Feldern) ergibt keine 100%. Bitte überprüfen Sie Ihre Eingaben." sqref="J145 JF145 TB145 ACX145 AMT145 AWP145 BGL145 BQH145 CAD145 CJZ145 CTV145 DDR145 DNN145 DXJ145 EHF145 ERB145 FAX145 FKT145 FUP145 GEL145 GOH145 GYD145 HHZ145 HRV145 IBR145 ILN145 IVJ145 JFF145 JPB145 JYX145 KIT145 KSP145 LCL145 LMH145 LWD145 MFZ145 MPV145 MZR145 NJN145 NTJ145 ODF145 ONB145 OWX145 PGT145 PQP145 QAL145 QKH145 QUD145 RDZ145 RNV145 RXR145 SHN145 SRJ145 TBF145 TLB145 TUX145 UET145 UOP145 UYL145 VIH145 VSD145 WBZ145 WLV145 WVR145 J65681 JF65681 TB65681 ACX65681 AMT65681 AWP65681 BGL65681 BQH65681 CAD65681 CJZ65681 CTV65681 DDR65681 DNN65681 DXJ65681 EHF65681 ERB65681 FAX65681 FKT65681 FUP65681 GEL65681 GOH65681 GYD65681 HHZ65681 HRV65681 IBR65681 ILN65681 IVJ65681 JFF65681 JPB65681 JYX65681 KIT65681 KSP65681 LCL65681 LMH65681 LWD65681 MFZ65681 MPV65681 MZR65681 NJN65681 NTJ65681 ODF65681 ONB65681 OWX65681 PGT65681 PQP65681 QAL65681 QKH65681 QUD65681 RDZ65681 RNV65681 RXR65681 SHN65681 SRJ65681 TBF65681 TLB65681 TUX65681 UET65681 UOP65681 UYL65681 VIH65681 VSD65681 WBZ65681 WLV65681 WVR65681 J131217 JF131217 TB131217 ACX131217 AMT131217 AWP131217 BGL131217 BQH131217 CAD131217 CJZ131217 CTV131217 DDR131217 DNN131217 DXJ131217 EHF131217 ERB131217 FAX131217 FKT131217 FUP131217 GEL131217 GOH131217 GYD131217 HHZ131217 HRV131217 IBR131217 ILN131217 IVJ131217 JFF131217 JPB131217 JYX131217 KIT131217 KSP131217 LCL131217 LMH131217 LWD131217 MFZ131217 MPV131217 MZR131217 NJN131217 NTJ131217 ODF131217 ONB131217 OWX131217 PGT131217 PQP131217 QAL131217 QKH131217 QUD131217 RDZ131217 RNV131217 RXR131217 SHN131217 SRJ131217 TBF131217 TLB131217 TUX131217 UET131217 UOP131217 UYL131217 VIH131217 VSD131217 WBZ131217 WLV131217 WVR131217 J196753 JF196753 TB196753 ACX196753 AMT196753 AWP196753 BGL196753 BQH196753 CAD196753 CJZ196753 CTV196753 DDR196753 DNN196753 DXJ196753 EHF196753 ERB196753 FAX196753 FKT196753 FUP196753 GEL196753 GOH196753 GYD196753 HHZ196753 HRV196753 IBR196753 ILN196753 IVJ196753 JFF196753 JPB196753 JYX196753 KIT196753 KSP196753 LCL196753 LMH196753 LWD196753 MFZ196753 MPV196753 MZR196753 NJN196753 NTJ196753 ODF196753 ONB196753 OWX196753 PGT196753 PQP196753 QAL196753 QKH196753 QUD196753 RDZ196753 RNV196753 RXR196753 SHN196753 SRJ196753 TBF196753 TLB196753 TUX196753 UET196753 UOP196753 UYL196753 VIH196753 VSD196753 WBZ196753 WLV196753 WVR196753 J262289 JF262289 TB262289 ACX262289 AMT262289 AWP262289 BGL262289 BQH262289 CAD262289 CJZ262289 CTV262289 DDR262289 DNN262289 DXJ262289 EHF262289 ERB262289 FAX262289 FKT262289 FUP262289 GEL262289 GOH262289 GYD262289 HHZ262289 HRV262289 IBR262289 ILN262289 IVJ262289 JFF262289 JPB262289 JYX262289 KIT262289 KSP262289 LCL262289 LMH262289 LWD262289 MFZ262289 MPV262289 MZR262289 NJN262289 NTJ262289 ODF262289 ONB262289 OWX262289 PGT262289 PQP262289 QAL262289 QKH262289 QUD262289 RDZ262289 RNV262289 RXR262289 SHN262289 SRJ262289 TBF262289 TLB262289 TUX262289 UET262289 UOP262289 UYL262289 VIH262289 VSD262289 WBZ262289 WLV262289 WVR262289 J327825 JF327825 TB327825 ACX327825 AMT327825 AWP327825 BGL327825 BQH327825 CAD327825 CJZ327825 CTV327825 DDR327825 DNN327825 DXJ327825 EHF327825 ERB327825 FAX327825 FKT327825 FUP327825 GEL327825 GOH327825 GYD327825 HHZ327825 HRV327825 IBR327825 ILN327825 IVJ327825 JFF327825 JPB327825 JYX327825 KIT327825 KSP327825 LCL327825 LMH327825 LWD327825 MFZ327825 MPV327825 MZR327825 NJN327825 NTJ327825 ODF327825 ONB327825 OWX327825 PGT327825 PQP327825 QAL327825 QKH327825 QUD327825 RDZ327825 RNV327825 RXR327825 SHN327825 SRJ327825 TBF327825 TLB327825 TUX327825 UET327825 UOP327825 UYL327825 VIH327825 VSD327825 WBZ327825 WLV327825 WVR327825 J393361 JF393361 TB393361 ACX393361 AMT393361 AWP393361 BGL393361 BQH393361 CAD393361 CJZ393361 CTV393361 DDR393361 DNN393361 DXJ393361 EHF393361 ERB393361 FAX393361 FKT393361 FUP393361 GEL393361 GOH393361 GYD393361 HHZ393361 HRV393361 IBR393361 ILN393361 IVJ393361 JFF393361 JPB393361 JYX393361 KIT393361 KSP393361 LCL393361 LMH393361 LWD393361 MFZ393361 MPV393361 MZR393361 NJN393361 NTJ393361 ODF393361 ONB393361 OWX393361 PGT393361 PQP393361 QAL393361 QKH393361 QUD393361 RDZ393361 RNV393361 RXR393361 SHN393361 SRJ393361 TBF393361 TLB393361 TUX393361 UET393361 UOP393361 UYL393361 VIH393361 VSD393361 WBZ393361 WLV393361 WVR393361 J458897 JF458897 TB458897 ACX458897 AMT458897 AWP458897 BGL458897 BQH458897 CAD458897 CJZ458897 CTV458897 DDR458897 DNN458897 DXJ458897 EHF458897 ERB458897 FAX458897 FKT458897 FUP458897 GEL458897 GOH458897 GYD458897 HHZ458897 HRV458897 IBR458897 ILN458897 IVJ458897 JFF458897 JPB458897 JYX458897 KIT458897 KSP458897 LCL458897 LMH458897 LWD458897 MFZ458897 MPV458897 MZR458897 NJN458897 NTJ458897 ODF458897 ONB458897 OWX458897 PGT458897 PQP458897 QAL458897 QKH458897 QUD458897 RDZ458897 RNV458897 RXR458897 SHN458897 SRJ458897 TBF458897 TLB458897 TUX458897 UET458897 UOP458897 UYL458897 VIH458897 VSD458897 WBZ458897 WLV458897 WVR458897 J524433 JF524433 TB524433 ACX524433 AMT524433 AWP524433 BGL524433 BQH524433 CAD524433 CJZ524433 CTV524433 DDR524433 DNN524433 DXJ524433 EHF524433 ERB524433 FAX524433 FKT524433 FUP524433 GEL524433 GOH524433 GYD524433 HHZ524433 HRV524433 IBR524433 ILN524433 IVJ524433 JFF524433 JPB524433 JYX524433 KIT524433 KSP524433 LCL524433 LMH524433 LWD524433 MFZ524433 MPV524433 MZR524433 NJN524433 NTJ524433 ODF524433 ONB524433 OWX524433 PGT524433 PQP524433 QAL524433 QKH524433 QUD524433 RDZ524433 RNV524433 RXR524433 SHN524433 SRJ524433 TBF524433 TLB524433 TUX524433 UET524433 UOP524433 UYL524433 VIH524433 VSD524433 WBZ524433 WLV524433 WVR524433 J589969 JF589969 TB589969 ACX589969 AMT589969 AWP589969 BGL589969 BQH589969 CAD589969 CJZ589969 CTV589969 DDR589969 DNN589969 DXJ589969 EHF589969 ERB589969 FAX589969 FKT589969 FUP589969 GEL589969 GOH589969 GYD589969 HHZ589969 HRV589969 IBR589969 ILN589969 IVJ589969 JFF589969 JPB589969 JYX589969 KIT589969 KSP589969 LCL589969 LMH589969 LWD589969 MFZ589969 MPV589969 MZR589969 NJN589969 NTJ589969 ODF589969 ONB589969 OWX589969 PGT589969 PQP589969 QAL589969 QKH589969 QUD589969 RDZ589969 RNV589969 RXR589969 SHN589969 SRJ589969 TBF589969 TLB589969 TUX589969 UET589969 UOP589969 UYL589969 VIH589969 VSD589969 WBZ589969 WLV589969 WVR589969 J655505 JF655505 TB655505 ACX655505 AMT655505 AWP655505 BGL655505 BQH655505 CAD655505 CJZ655505 CTV655505 DDR655505 DNN655505 DXJ655505 EHF655505 ERB655505 FAX655505 FKT655505 FUP655505 GEL655505 GOH655505 GYD655505 HHZ655505 HRV655505 IBR655505 ILN655505 IVJ655505 JFF655505 JPB655505 JYX655505 KIT655505 KSP655505 LCL655505 LMH655505 LWD655505 MFZ655505 MPV655505 MZR655505 NJN655505 NTJ655505 ODF655505 ONB655505 OWX655505 PGT655505 PQP655505 QAL655505 QKH655505 QUD655505 RDZ655505 RNV655505 RXR655505 SHN655505 SRJ655505 TBF655505 TLB655505 TUX655505 UET655505 UOP655505 UYL655505 VIH655505 VSD655505 WBZ655505 WLV655505 WVR655505 J721041 JF721041 TB721041 ACX721041 AMT721041 AWP721041 BGL721041 BQH721041 CAD721041 CJZ721041 CTV721041 DDR721041 DNN721041 DXJ721041 EHF721041 ERB721041 FAX721041 FKT721041 FUP721041 GEL721041 GOH721041 GYD721041 HHZ721041 HRV721041 IBR721041 ILN721041 IVJ721041 JFF721041 JPB721041 JYX721041 KIT721041 KSP721041 LCL721041 LMH721041 LWD721041 MFZ721041 MPV721041 MZR721041 NJN721041 NTJ721041 ODF721041 ONB721041 OWX721041 PGT721041 PQP721041 QAL721041 QKH721041 QUD721041 RDZ721041 RNV721041 RXR721041 SHN721041 SRJ721041 TBF721041 TLB721041 TUX721041 UET721041 UOP721041 UYL721041 VIH721041 VSD721041 WBZ721041 WLV721041 WVR721041 J786577 JF786577 TB786577 ACX786577 AMT786577 AWP786577 BGL786577 BQH786577 CAD786577 CJZ786577 CTV786577 DDR786577 DNN786577 DXJ786577 EHF786577 ERB786577 FAX786577 FKT786577 FUP786577 GEL786577 GOH786577 GYD786577 HHZ786577 HRV786577 IBR786577 ILN786577 IVJ786577 JFF786577 JPB786577 JYX786577 KIT786577 KSP786577 LCL786577 LMH786577 LWD786577 MFZ786577 MPV786577 MZR786577 NJN786577 NTJ786577 ODF786577 ONB786577 OWX786577 PGT786577 PQP786577 QAL786577 QKH786577 QUD786577 RDZ786577 RNV786577 RXR786577 SHN786577 SRJ786577 TBF786577 TLB786577 TUX786577 UET786577 UOP786577 UYL786577 VIH786577 VSD786577 WBZ786577 WLV786577 WVR786577 J852113 JF852113 TB852113 ACX852113 AMT852113 AWP852113 BGL852113 BQH852113 CAD852113 CJZ852113 CTV852113 DDR852113 DNN852113 DXJ852113 EHF852113 ERB852113 FAX852113 FKT852113 FUP852113 GEL852113 GOH852113 GYD852113 HHZ852113 HRV852113 IBR852113 ILN852113 IVJ852113 JFF852113 JPB852113 JYX852113 KIT852113 KSP852113 LCL852113 LMH852113 LWD852113 MFZ852113 MPV852113 MZR852113 NJN852113 NTJ852113 ODF852113 ONB852113 OWX852113 PGT852113 PQP852113 QAL852113 QKH852113 QUD852113 RDZ852113 RNV852113 RXR852113 SHN852113 SRJ852113 TBF852113 TLB852113 TUX852113 UET852113 UOP852113 UYL852113 VIH852113 VSD852113 WBZ852113 WLV852113 WVR852113 J917649 JF917649 TB917649 ACX917649 AMT917649 AWP917649 BGL917649 BQH917649 CAD917649 CJZ917649 CTV917649 DDR917649 DNN917649 DXJ917649 EHF917649 ERB917649 FAX917649 FKT917649 FUP917649 GEL917649 GOH917649 GYD917649 HHZ917649 HRV917649 IBR917649 ILN917649 IVJ917649 JFF917649 JPB917649 JYX917649 KIT917649 KSP917649 LCL917649 LMH917649 LWD917649 MFZ917649 MPV917649 MZR917649 NJN917649 NTJ917649 ODF917649 ONB917649 OWX917649 PGT917649 PQP917649 QAL917649 QKH917649 QUD917649 RDZ917649 RNV917649 RXR917649 SHN917649 SRJ917649 TBF917649 TLB917649 TUX917649 UET917649 UOP917649 UYL917649 VIH917649 VSD917649 WBZ917649 WLV917649 WVR917649 J983185 JF983185 TB983185 ACX983185 AMT983185 AWP983185 BGL983185 BQH983185 CAD983185 CJZ983185 CTV983185 DDR983185 DNN983185 DXJ983185 EHF983185 ERB983185 FAX983185 FKT983185 FUP983185 GEL983185 GOH983185 GYD983185 HHZ983185 HRV983185 IBR983185 ILN983185 IVJ983185 JFF983185 JPB983185 JYX983185 KIT983185 KSP983185 LCL983185 LMH983185 LWD983185 MFZ983185 MPV983185 MZR983185 NJN983185 NTJ983185 ODF983185 ONB983185 OWX983185 PGT983185 PQP983185 QAL983185 QKH983185 QUD983185 RDZ983185 RNV983185 RXR983185 SHN983185 SRJ983185 TBF983185 TLB983185 TUX983185 UET983185 UOP983185 UYL983185 VIH983185 VSD983185 WBZ983185 WLV983185 WVR983185 J49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dataValidation allowBlank="1" error="Der Gesamtbeschäftigungsumfang ergibt keine 100%. Bitte überprüfen Sie Ihre Eingaben." prompt="Der Gesamtbeschäftigungsumfang ergibt keine 100%. Bitte überprüfen Sie Ihre Eingaben." sqref="I145:I154 JE145:JE154 TA145:TA154 ACW145:ACW154 AMS145:AMS154 AWO145:AWO154 BGK145:BGK154 BQG145:BQG154 CAC145:CAC154 CJY145:CJY154 CTU145:CTU154 DDQ145:DDQ154 DNM145:DNM154 DXI145:DXI154 EHE145:EHE154 ERA145:ERA154 FAW145:FAW154 FKS145:FKS154 FUO145:FUO154 GEK145:GEK154 GOG145:GOG154 GYC145:GYC154 HHY145:HHY154 HRU145:HRU154 IBQ145:IBQ154 ILM145:ILM154 IVI145:IVI154 JFE145:JFE154 JPA145:JPA154 JYW145:JYW154 KIS145:KIS154 KSO145:KSO154 LCK145:LCK154 LMG145:LMG154 LWC145:LWC154 MFY145:MFY154 MPU145:MPU154 MZQ145:MZQ154 NJM145:NJM154 NTI145:NTI154 ODE145:ODE154 ONA145:ONA154 OWW145:OWW154 PGS145:PGS154 PQO145:PQO154 QAK145:QAK154 QKG145:QKG154 QUC145:QUC154 RDY145:RDY154 RNU145:RNU154 RXQ145:RXQ154 SHM145:SHM154 SRI145:SRI154 TBE145:TBE154 TLA145:TLA154 TUW145:TUW154 UES145:UES154 UOO145:UOO154 UYK145:UYK154 VIG145:VIG154 VSC145:VSC154 WBY145:WBY154 WLU145:WLU154 WVQ145:WVQ154 I65681:I65690 JE65681:JE65690 TA65681:TA65690 ACW65681:ACW65690 AMS65681:AMS65690 AWO65681:AWO65690 BGK65681:BGK65690 BQG65681:BQG65690 CAC65681:CAC65690 CJY65681:CJY65690 CTU65681:CTU65690 DDQ65681:DDQ65690 DNM65681:DNM65690 DXI65681:DXI65690 EHE65681:EHE65690 ERA65681:ERA65690 FAW65681:FAW65690 FKS65681:FKS65690 FUO65681:FUO65690 GEK65681:GEK65690 GOG65681:GOG65690 GYC65681:GYC65690 HHY65681:HHY65690 HRU65681:HRU65690 IBQ65681:IBQ65690 ILM65681:ILM65690 IVI65681:IVI65690 JFE65681:JFE65690 JPA65681:JPA65690 JYW65681:JYW65690 KIS65681:KIS65690 KSO65681:KSO65690 LCK65681:LCK65690 LMG65681:LMG65690 LWC65681:LWC65690 MFY65681:MFY65690 MPU65681:MPU65690 MZQ65681:MZQ65690 NJM65681:NJM65690 NTI65681:NTI65690 ODE65681:ODE65690 ONA65681:ONA65690 OWW65681:OWW65690 PGS65681:PGS65690 PQO65681:PQO65690 QAK65681:QAK65690 QKG65681:QKG65690 QUC65681:QUC65690 RDY65681:RDY65690 RNU65681:RNU65690 RXQ65681:RXQ65690 SHM65681:SHM65690 SRI65681:SRI65690 TBE65681:TBE65690 TLA65681:TLA65690 TUW65681:TUW65690 UES65681:UES65690 UOO65681:UOO65690 UYK65681:UYK65690 VIG65681:VIG65690 VSC65681:VSC65690 WBY65681:WBY65690 WLU65681:WLU65690 WVQ65681:WVQ65690 I131217:I131226 JE131217:JE131226 TA131217:TA131226 ACW131217:ACW131226 AMS131217:AMS131226 AWO131217:AWO131226 BGK131217:BGK131226 BQG131217:BQG131226 CAC131217:CAC131226 CJY131217:CJY131226 CTU131217:CTU131226 DDQ131217:DDQ131226 DNM131217:DNM131226 DXI131217:DXI131226 EHE131217:EHE131226 ERA131217:ERA131226 FAW131217:FAW131226 FKS131217:FKS131226 FUO131217:FUO131226 GEK131217:GEK131226 GOG131217:GOG131226 GYC131217:GYC131226 HHY131217:HHY131226 HRU131217:HRU131226 IBQ131217:IBQ131226 ILM131217:ILM131226 IVI131217:IVI131226 JFE131217:JFE131226 JPA131217:JPA131226 JYW131217:JYW131226 KIS131217:KIS131226 KSO131217:KSO131226 LCK131217:LCK131226 LMG131217:LMG131226 LWC131217:LWC131226 MFY131217:MFY131226 MPU131217:MPU131226 MZQ131217:MZQ131226 NJM131217:NJM131226 NTI131217:NTI131226 ODE131217:ODE131226 ONA131217:ONA131226 OWW131217:OWW131226 PGS131217:PGS131226 PQO131217:PQO131226 QAK131217:QAK131226 QKG131217:QKG131226 QUC131217:QUC131226 RDY131217:RDY131226 RNU131217:RNU131226 RXQ131217:RXQ131226 SHM131217:SHM131226 SRI131217:SRI131226 TBE131217:TBE131226 TLA131217:TLA131226 TUW131217:TUW131226 UES131217:UES131226 UOO131217:UOO131226 UYK131217:UYK131226 VIG131217:VIG131226 VSC131217:VSC131226 WBY131217:WBY131226 WLU131217:WLU131226 WVQ131217:WVQ131226 I196753:I196762 JE196753:JE196762 TA196753:TA196762 ACW196753:ACW196762 AMS196753:AMS196762 AWO196753:AWO196762 BGK196753:BGK196762 BQG196753:BQG196762 CAC196753:CAC196762 CJY196753:CJY196762 CTU196753:CTU196762 DDQ196753:DDQ196762 DNM196753:DNM196762 DXI196753:DXI196762 EHE196753:EHE196762 ERA196753:ERA196762 FAW196753:FAW196762 FKS196753:FKS196762 FUO196753:FUO196762 GEK196753:GEK196762 GOG196753:GOG196762 GYC196753:GYC196762 HHY196753:HHY196762 HRU196753:HRU196762 IBQ196753:IBQ196762 ILM196753:ILM196762 IVI196753:IVI196762 JFE196753:JFE196762 JPA196753:JPA196762 JYW196753:JYW196762 KIS196753:KIS196762 KSO196753:KSO196762 LCK196753:LCK196762 LMG196753:LMG196762 LWC196753:LWC196762 MFY196753:MFY196762 MPU196753:MPU196762 MZQ196753:MZQ196762 NJM196753:NJM196762 NTI196753:NTI196762 ODE196753:ODE196762 ONA196753:ONA196762 OWW196753:OWW196762 PGS196753:PGS196762 PQO196753:PQO196762 QAK196753:QAK196762 QKG196753:QKG196762 QUC196753:QUC196762 RDY196753:RDY196762 RNU196753:RNU196762 RXQ196753:RXQ196762 SHM196753:SHM196762 SRI196753:SRI196762 TBE196753:TBE196762 TLA196753:TLA196762 TUW196753:TUW196762 UES196753:UES196762 UOO196753:UOO196762 UYK196753:UYK196762 VIG196753:VIG196762 VSC196753:VSC196762 WBY196753:WBY196762 WLU196753:WLU196762 WVQ196753:WVQ196762 I262289:I262298 JE262289:JE262298 TA262289:TA262298 ACW262289:ACW262298 AMS262289:AMS262298 AWO262289:AWO262298 BGK262289:BGK262298 BQG262289:BQG262298 CAC262289:CAC262298 CJY262289:CJY262298 CTU262289:CTU262298 DDQ262289:DDQ262298 DNM262289:DNM262298 DXI262289:DXI262298 EHE262289:EHE262298 ERA262289:ERA262298 FAW262289:FAW262298 FKS262289:FKS262298 FUO262289:FUO262298 GEK262289:GEK262298 GOG262289:GOG262298 GYC262289:GYC262298 HHY262289:HHY262298 HRU262289:HRU262298 IBQ262289:IBQ262298 ILM262289:ILM262298 IVI262289:IVI262298 JFE262289:JFE262298 JPA262289:JPA262298 JYW262289:JYW262298 KIS262289:KIS262298 KSO262289:KSO262298 LCK262289:LCK262298 LMG262289:LMG262298 LWC262289:LWC262298 MFY262289:MFY262298 MPU262289:MPU262298 MZQ262289:MZQ262298 NJM262289:NJM262298 NTI262289:NTI262298 ODE262289:ODE262298 ONA262289:ONA262298 OWW262289:OWW262298 PGS262289:PGS262298 PQO262289:PQO262298 QAK262289:QAK262298 QKG262289:QKG262298 QUC262289:QUC262298 RDY262289:RDY262298 RNU262289:RNU262298 RXQ262289:RXQ262298 SHM262289:SHM262298 SRI262289:SRI262298 TBE262289:TBE262298 TLA262289:TLA262298 TUW262289:TUW262298 UES262289:UES262298 UOO262289:UOO262298 UYK262289:UYK262298 VIG262289:VIG262298 VSC262289:VSC262298 WBY262289:WBY262298 WLU262289:WLU262298 WVQ262289:WVQ262298 I327825:I327834 JE327825:JE327834 TA327825:TA327834 ACW327825:ACW327834 AMS327825:AMS327834 AWO327825:AWO327834 BGK327825:BGK327834 BQG327825:BQG327834 CAC327825:CAC327834 CJY327825:CJY327834 CTU327825:CTU327834 DDQ327825:DDQ327834 DNM327825:DNM327834 DXI327825:DXI327834 EHE327825:EHE327834 ERA327825:ERA327834 FAW327825:FAW327834 FKS327825:FKS327834 FUO327825:FUO327834 GEK327825:GEK327834 GOG327825:GOG327834 GYC327825:GYC327834 HHY327825:HHY327834 HRU327825:HRU327834 IBQ327825:IBQ327834 ILM327825:ILM327834 IVI327825:IVI327834 JFE327825:JFE327834 JPA327825:JPA327834 JYW327825:JYW327834 KIS327825:KIS327834 KSO327825:KSO327834 LCK327825:LCK327834 LMG327825:LMG327834 LWC327825:LWC327834 MFY327825:MFY327834 MPU327825:MPU327834 MZQ327825:MZQ327834 NJM327825:NJM327834 NTI327825:NTI327834 ODE327825:ODE327834 ONA327825:ONA327834 OWW327825:OWW327834 PGS327825:PGS327834 PQO327825:PQO327834 QAK327825:QAK327834 QKG327825:QKG327834 QUC327825:QUC327834 RDY327825:RDY327834 RNU327825:RNU327834 RXQ327825:RXQ327834 SHM327825:SHM327834 SRI327825:SRI327834 TBE327825:TBE327834 TLA327825:TLA327834 TUW327825:TUW327834 UES327825:UES327834 UOO327825:UOO327834 UYK327825:UYK327834 VIG327825:VIG327834 VSC327825:VSC327834 WBY327825:WBY327834 WLU327825:WLU327834 WVQ327825:WVQ327834 I393361:I393370 JE393361:JE393370 TA393361:TA393370 ACW393361:ACW393370 AMS393361:AMS393370 AWO393361:AWO393370 BGK393361:BGK393370 BQG393361:BQG393370 CAC393361:CAC393370 CJY393361:CJY393370 CTU393361:CTU393370 DDQ393361:DDQ393370 DNM393361:DNM393370 DXI393361:DXI393370 EHE393361:EHE393370 ERA393361:ERA393370 FAW393361:FAW393370 FKS393361:FKS393370 FUO393361:FUO393370 GEK393361:GEK393370 GOG393361:GOG393370 GYC393361:GYC393370 HHY393361:HHY393370 HRU393361:HRU393370 IBQ393361:IBQ393370 ILM393361:ILM393370 IVI393361:IVI393370 JFE393361:JFE393370 JPA393361:JPA393370 JYW393361:JYW393370 KIS393361:KIS393370 KSO393361:KSO393370 LCK393361:LCK393370 LMG393361:LMG393370 LWC393361:LWC393370 MFY393361:MFY393370 MPU393361:MPU393370 MZQ393361:MZQ393370 NJM393361:NJM393370 NTI393361:NTI393370 ODE393361:ODE393370 ONA393361:ONA393370 OWW393361:OWW393370 PGS393361:PGS393370 PQO393361:PQO393370 QAK393361:QAK393370 QKG393361:QKG393370 QUC393361:QUC393370 RDY393361:RDY393370 RNU393361:RNU393370 RXQ393361:RXQ393370 SHM393361:SHM393370 SRI393361:SRI393370 TBE393361:TBE393370 TLA393361:TLA393370 TUW393361:TUW393370 UES393361:UES393370 UOO393361:UOO393370 UYK393361:UYK393370 VIG393361:VIG393370 VSC393361:VSC393370 WBY393361:WBY393370 WLU393361:WLU393370 WVQ393361:WVQ393370 I458897:I458906 JE458897:JE458906 TA458897:TA458906 ACW458897:ACW458906 AMS458897:AMS458906 AWO458897:AWO458906 BGK458897:BGK458906 BQG458897:BQG458906 CAC458897:CAC458906 CJY458897:CJY458906 CTU458897:CTU458906 DDQ458897:DDQ458906 DNM458897:DNM458906 DXI458897:DXI458906 EHE458897:EHE458906 ERA458897:ERA458906 FAW458897:FAW458906 FKS458897:FKS458906 FUO458897:FUO458906 GEK458897:GEK458906 GOG458897:GOG458906 GYC458897:GYC458906 HHY458897:HHY458906 HRU458897:HRU458906 IBQ458897:IBQ458906 ILM458897:ILM458906 IVI458897:IVI458906 JFE458897:JFE458906 JPA458897:JPA458906 JYW458897:JYW458906 KIS458897:KIS458906 KSO458897:KSO458906 LCK458897:LCK458906 LMG458897:LMG458906 LWC458897:LWC458906 MFY458897:MFY458906 MPU458897:MPU458906 MZQ458897:MZQ458906 NJM458897:NJM458906 NTI458897:NTI458906 ODE458897:ODE458906 ONA458897:ONA458906 OWW458897:OWW458906 PGS458897:PGS458906 PQO458897:PQO458906 QAK458897:QAK458906 QKG458897:QKG458906 QUC458897:QUC458906 RDY458897:RDY458906 RNU458897:RNU458906 RXQ458897:RXQ458906 SHM458897:SHM458906 SRI458897:SRI458906 TBE458897:TBE458906 TLA458897:TLA458906 TUW458897:TUW458906 UES458897:UES458906 UOO458897:UOO458906 UYK458897:UYK458906 VIG458897:VIG458906 VSC458897:VSC458906 WBY458897:WBY458906 WLU458897:WLU458906 WVQ458897:WVQ458906 I524433:I524442 JE524433:JE524442 TA524433:TA524442 ACW524433:ACW524442 AMS524433:AMS524442 AWO524433:AWO524442 BGK524433:BGK524442 BQG524433:BQG524442 CAC524433:CAC524442 CJY524433:CJY524442 CTU524433:CTU524442 DDQ524433:DDQ524442 DNM524433:DNM524442 DXI524433:DXI524442 EHE524433:EHE524442 ERA524433:ERA524442 FAW524433:FAW524442 FKS524433:FKS524442 FUO524433:FUO524442 GEK524433:GEK524442 GOG524433:GOG524442 GYC524433:GYC524442 HHY524433:HHY524442 HRU524433:HRU524442 IBQ524433:IBQ524442 ILM524433:ILM524442 IVI524433:IVI524442 JFE524433:JFE524442 JPA524433:JPA524442 JYW524433:JYW524442 KIS524433:KIS524442 KSO524433:KSO524442 LCK524433:LCK524442 LMG524433:LMG524442 LWC524433:LWC524442 MFY524433:MFY524442 MPU524433:MPU524442 MZQ524433:MZQ524442 NJM524433:NJM524442 NTI524433:NTI524442 ODE524433:ODE524442 ONA524433:ONA524442 OWW524433:OWW524442 PGS524433:PGS524442 PQO524433:PQO524442 QAK524433:QAK524442 QKG524433:QKG524442 QUC524433:QUC524442 RDY524433:RDY524442 RNU524433:RNU524442 RXQ524433:RXQ524442 SHM524433:SHM524442 SRI524433:SRI524442 TBE524433:TBE524442 TLA524433:TLA524442 TUW524433:TUW524442 UES524433:UES524442 UOO524433:UOO524442 UYK524433:UYK524442 VIG524433:VIG524442 VSC524433:VSC524442 WBY524433:WBY524442 WLU524433:WLU524442 WVQ524433:WVQ524442 I589969:I589978 JE589969:JE589978 TA589969:TA589978 ACW589969:ACW589978 AMS589969:AMS589978 AWO589969:AWO589978 BGK589969:BGK589978 BQG589969:BQG589978 CAC589969:CAC589978 CJY589969:CJY589978 CTU589969:CTU589978 DDQ589969:DDQ589978 DNM589969:DNM589978 DXI589969:DXI589978 EHE589969:EHE589978 ERA589969:ERA589978 FAW589969:FAW589978 FKS589969:FKS589978 FUO589969:FUO589978 GEK589969:GEK589978 GOG589969:GOG589978 GYC589969:GYC589978 HHY589969:HHY589978 HRU589969:HRU589978 IBQ589969:IBQ589978 ILM589969:ILM589978 IVI589969:IVI589978 JFE589969:JFE589978 JPA589969:JPA589978 JYW589969:JYW589978 KIS589969:KIS589978 KSO589969:KSO589978 LCK589969:LCK589978 LMG589969:LMG589978 LWC589969:LWC589978 MFY589969:MFY589978 MPU589969:MPU589978 MZQ589969:MZQ589978 NJM589969:NJM589978 NTI589969:NTI589978 ODE589969:ODE589978 ONA589969:ONA589978 OWW589969:OWW589978 PGS589969:PGS589978 PQO589969:PQO589978 QAK589969:QAK589978 QKG589969:QKG589978 QUC589969:QUC589978 RDY589969:RDY589978 RNU589969:RNU589978 RXQ589969:RXQ589978 SHM589969:SHM589978 SRI589969:SRI589978 TBE589969:TBE589978 TLA589969:TLA589978 TUW589969:TUW589978 UES589969:UES589978 UOO589969:UOO589978 UYK589969:UYK589978 VIG589969:VIG589978 VSC589969:VSC589978 WBY589969:WBY589978 WLU589969:WLU589978 WVQ589969:WVQ589978 I655505:I655514 JE655505:JE655514 TA655505:TA655514 ACW655505:ACW655514 AMS655505:AMS655514 AWO655505:AWO655514 BGK655505:BGK655514 BQG655505:BQG655514 CAC655505:CAC655514 CJY655505:CJY655514 CTU655505:CTU655514 DDQ655505:DDQ655514 DNM655505:DNM655514 DXI655505:DXI655514 EHE655505:EHE655514 ERA655505:ERA655514 FAW655505:FAW655514 FKS655505:FKS655514 FUO655505:FUO655514 GEK655505:GEK655514 GOG655505:GOG655514 GYC655505:GYC655514 HHY655505:HHY655514 HRU655505:HRU655514 IBQ655505:IBQ655514 ILM655505:ILM655514 IVI655505:IVI655514 JFE655505:JFE655514 JPA655505:JPA655514 JYW655505:JYW655514 KIS655505:KIS655514 KSO655505:KSO655514 LCK655505:LCK655514 LMG655505:LMG655514 LWC655505:LWC655514 MFY655505:MFY655514 MPU655505:MPU655514 MZQ655505:MZQ655514 NJM655505:NJM655514 NTI655505:NTI655514 ODE655505:ODE655514 ONA655505:ONA655514 OWW655505:OWW655514 PGS655505:PGS655514 PQO655505:PQO655514 QAK655505:QAK655514 QKG655505:QKG655514 QUC655505:QUC655514 RDY655505:RDY655514 RNU655505:RNU655514 RXQ655505:RXQ655514 SHM655505:SHM655514 SRI655505:SRI655514 TBE655505:TBE655514 TLA655505:TLA655514 TUW655505:TUW655514 UES655505:UES655514 UOO655505:UOO655514 UYK655505:UYK655514 VIG655505:VIG655514 VSC655505:VSC655514 WBY655505:WBY655514 WLU655505:WLU655514 WVQ655505:WVQ655514 I721041:I721050 JE721041:JE721050 TA721041:TA721050 ACW721041:ACW721050 AMS721041:AMS721050 AWO721041:AWO721050 BGK721041:BGK721050 BQG721041:BQG721050 CAC721041:CAC721050 CJY721041:CJY721050 CTU721041:CTU721050 DDQ721041:DDQ721050 DNM721041:DNM721050 DXI721041:DXI721050 EHE721041:EHE721050 ERA721041:ERA721050 FAW721041:FAW721050 FKS721041:FKS721050 FUO721041:FUO721050 GEK721041:GEK721050 GOG721041:GOG721050 GYC721041:GYC721050 HHY721041:HHY721050 HRU721041:HRU721050 IBQ721041:IBQ721050 ILM721041:ILM721050 IVI721041:IVI721050 JFE721041:JFE721050 JPA721041:JPA721050 JYW721041:JYW721050 KIS721041:KIS721050 KSO721041:KSO721050 LCK721041:LCK721050 LMG721041:LMG721050 LWC721041:LWC721050 MFY721041:MFY721050 MPU721041:MPU721050 MZQ721041:MZQ721050 NJM721041:NJM721050 NTI721041:NTI721050 ODE721041:ODE721050 ONA721041:ONA721050 OWW721041:OWW721050 PGS721041:PGS721050 PQO721041:PQO721050 QAK721041:QAK721050 QKG721041:QKG721050 QUC721041:QUC721050 RDY721041:RDY721050 RNU721041:RNU721050 RXQ721041:RXQ721050 SHM721041:SHM721050 SRI721041:SRI721050 TBE721041:TBE721050 TLA721041:TLA721050 TUW721041:TUW721050 UES721041:UES721050 UOO721041:UOO721050 UYK721041:UYK721050 VIG721041:VIG721050 VSC721041:VSC721050 WBY721041:WBY721050 WLU721041:WLU721050 WVQ721041:WVQ721050 I786577:I786586 JE786577:JE786586 TA786577:TA786586 ACW786577:ACW786586 AMS786577:AMS786586 AWO786577:AWO786586 BGK786577:BGK786586 BQG786577:BQG786586 CAC786577:CAC786586 CJY786577:CJY786586 CTU786577:CTU786586 DDQ786577:DDQ786586 DNM786577:DNM786586 DXI786577:DXI786586 EHE786577:EHE786586 ERA786577:ERA786586 FAW786577:FAW786586 FKS786577:FKS786586 FUO786577:FUO786586 GEK786577:GEK786586 GOG786577:GOG786586 GYC786577:GYC786586 HHY786577:HHY786586 HRU786577:HRU786586 IBQ786577:IBQ786586 ILM786577:ILM786586 IVI786577:IVI786586 JFE786577:JFE786586 JPA786577:JPA786586 JYW786577:JYW786586 KIS786577:KIS786586 KSO786577:KSO786586 LCK786577:LCK786586 LMG786577:LMG786586 LWC786577:LWC786586 MFY786577:MFY786586 MPU786577:MPU786586 MZQ786577:MZQ786586 NJM786577:NJM786586 NTI786577:NTI786586 ODE786577:ODE786586 ONA786577:ONA786586 OWW786577:OWW786586 PGS786577:PGS786586 PQO786577:PQO786586 QAK786577:QAK786586 QKG786577:QKG786586 QUC786577:QUC786586 RDY786577:RDY786586 RNU786577:RNU786586 RXQ786577:RXQ786586 SHM786577:SHM786586 SRI786577:SRI786586 TBE786577:TBE786586 TLA786577:TLA786586 TUW786577:TUW786586 UES786577:UES786586 UOO786577:UOO786586 UYK786577:UYK786586 VIG786577:VIG786586 VSC786577:VSC786586 WBY786577:WBY786586 WLU786577:WLU786586 WVQ786577:WVQ786586 I852113:I852122 JE852113:JE852122 TA852113:TA852122 ACW852113:ACW852122 AMS852113:AMS852122 AWO852113:AWO852122 BGK852113:BGK852122 BQG852113:BQG852122 CAC852113:CAC852122 CJY852113:CJY852122 CTU852113:CTU852122 DDQ852113:DDQ852122 DNM852113:DNM852122 DXI852113:DXI852122 EHE852113:EHE852122 ERA852113:ERA852122 FAW852113:FAW852122 FKS852113:FKS852122 FUO852113:FUO852122 GEK852113:GEK852122 GOG852113:GOG852122 GYC852113:GYC852122 HHY852113:HHY852122 HRU852113:HRU852122 IBQ852113:IBQ852122 ILM852113:ILM852122 IVI852113:IVI852122 JFE852113:JFE852122 JPA852113:JPA852122 JYW852113:JYW852122 KIS852113:KIS852122 KSO852113:KSO852122 LCK852113:LCK852122 LMG852113:LMG852122 LWC852113:LWC852122 MFY852113:MFY852122 MPU852113:MPU852122 MZQ852113:MZQ852122 NJM852113:NJM852122 NTI852113:NTI852122 ODE852113:ODE852122 ONA852113:ONA852122 OWW852113:OWW852122 PGS852113:PGS852122 PQO852113:PQO852122 QAK852113:QAK852122 QKG852113:QKG852122 QUC852113:QUC852122 RDY852113:RDY852122 RNU852113:RNU852122 RXQ852113:RXQ852122 SHM852113:SHM852122 SRI852113:SRI852122 TBE852113:TBE852122 TLA852113:TLA852122 TUW852113:TUW852122 UES852113:UES852122 UOO852113:UOO852122 UYK852113:UYK852122 VIG852113:VIG852122 VSC852113:VSC852122 WBY852113:WBY852122 WLU852113:WLU852122 WVQ852113:WVQ852122 I917649:I917658 JE917649:JE917658 TA917649:TA917658 ACW917649:ACW917658 AMS917649:AMS917658 AWO917649:AWO917658 BGK917649:BGK917658 BQG917649:BQG917658 CAC917649:CAC917658 CJY917649:CJY917658 CTU917649:CTU917658 DDQ917649:DDQ917658 DNM917649:DNM917658 DXI917649:DXI917658 EHE917649:EHE917658 ERA917649:ERA917658 FAW917649:FAW917658 FKS917649:FKS917658 FUO917649:FUO917658 GEK917649:GEK917658 GOG917649:GOG917658 GYC917649:GYC917658 HHY917649:HHY917658 HRU917649:HRU917658 IBQ917649:IBQ917658 ILM917649:ILM917658 IVI917649:IVI917658 JFE917649:JFE917658 JPA917649:JPA917658 JYW917649:JYW917658 KIS917649:KIS917658 KSO917649:KSO917658 LCK917649:LCK917658 LMG917649:LMG917658 LWC917649:LWC917658 MFY917649:MFY917658 MPU917649:MPU917658 MZQ917649:MZQ917658 NJM917649:NJM917658 NTI917649:NTI917658 ODE917649:ODE917658 ONA917649:ONA917658 OWW917649:OWW917658 PGS917649:PGS917658 PQO917649:PQO917658 QAK917649:QAK917658 QKG917649:QKG917658 QUC917649:QUC917658 RDY917649:RDY917658 RNU917649:RNU917658 RXQ917649:RXQ917658 SHM917649:SHM917658 SRI917649:SRI917658 TBE917649:TBE917658 TLA917649:TLA917658 TUW917649:TUW917658 UES917649:UES917658 UOO917649:UOO917658 UYK917649:UYK917658 VIG917649:VIG917658 VSC917649:VSC917658 WBY917649:WBY917658 WLU917649:WLU917658 WVQ917649:WVQ917658 I983185:I983194 JE983185:JE983194 TA983185:TA983194 ACW983185:ACW983194 AMS983185:AMS983194 AWO983185:AWO983194 BGK983185:BGK983194 BQG983185:BQG983194 CAC983185:CAC983194 CJY983185:CJY983194 CTU983185:CTU983194 DDQ983185:DDQ983194 DNM983185:DNM983194 DXI983185:DXI983194 EHE983185:EHE983194 ERA983185:ERA983194 FAW983185:FAW983194 FKS983185:FKS983194 FUO983185:FUO983194 GEK983185:GEK983194 GOG983185:GOG983194 GYC983185:GYC983194 HHY983185:HHY983194 HRU983185:HRU983194 IBQ983185:IBQ983194 ILM983185:ILM983194 IVI983185:IVI983194 JFE983185:JFE983194 JPA983185:JPA983194 JYW983185:JYW983194 KIS983185:KIS983194 KSO983185:KSO983194 LCK983185:LCK983194 LMG983185:LMG983194 LWC983185:LWC983194 MFY983185:MFY983194 MPU983185:MPU983194 MZQ983185:MZQ983194 NJM983185:NJM983194 NTI983185:NTI983194 ODE983185:ODE983194 ONA983185:ONA983194 OWW983185:OWW983194 PGS983185:PGS983194 PQO983185:PQO983194 QAK983185:QAK983194 QKG983185:QKG983194 QUC983185:QUC983194 RDY983185:RDY983194 RNU983185:RNU983194 RXQ983185:RXQ983194 SHM983185:SHM983194 SRI983185:SRI983194 TBE983185:TBE983194 TLA983185:TLA983194 TUW983185:TUW983194 UES983185:UES983194 UOO983185:UOO983194 UYK983185:UYK983194 VIG983185:VIG983194 VSC983185:VSC983194 WBY983185:WBY983194 WLU983185:WLU983194 WVQ983185:WVQ983194 I49:I58 JE49:JE58 TA49:TA58 ACW49:ACW58 AMS49:AMS58 AWO49:AWO58 BGK49:BGK58 BQG49:BQG58 CAC49:CAC58 CJY49:CJY58 CTU49:CTU58 DDQ49:DDQ58 DNM49:DNM58 DXI49:DXI58 EHE49:EHE58 ERA49:ERA58 FAW49:FAW58 FKS49:FKS58 FUO49:FUO58 GEK49:GEK58 GOG49:GOG58 GYC49:GYC58 HHY49:HHY58 HRU49:HRU58 IBQ49:IBQ58 ILM49:ILM58 IVI49:IVI58 JFE49:JFE58 JPA49:JPA58 JYW49:JYW58 KIS49:KIS58 KSO49:KSO58 LCK49:LCK58 LMG49:LMG58 LWC49:LWC58 MFY49:MFY58 MPU49:MPU58 MZQ49:MZQ58 NJM49:NJM58 NTI49:NTI58 ODE49:ODE58 ONA49:ONA58 OWW49:OWW58 PGS49:PGS58 PQO49:PQO58 QAK49:QAK58 QKG49:QKG58 QUC49:QUC58 RDY49:RDY58 RNU49:RNU58 RXQ49:RXQ58 SHM49:SHM58 SRI49:SRI58 TBE49:TBE58 TLA49:TLA58 TUW49:TUW58 UES49:UES58 UOO49:UOO58 UYK49:UYK58 VIG49:VIG58 VSC49:VSC58 WBY49:WBY58 WLU49:WLU58 WVQ49:WVQ58 I65585:I65594 JE65585:JE65594 TA65585:TA65594 ACW65585:ACW65594 AMS65585:AMS65594 AWO65585:AWO65594 BGK65585:BGK65594 BQG65585:BQG65594 CAC65585:CAC65594 CJY65585:CJY65594 CTU65585:CTU65594 DDQ65585:DDQ65594 DNM65585:DNM65594 DXI65585:DXI65594 EHE65585:EHE65594 ERA65585:ERA65594 FAW65585:FAW65594 FKS65585:FKS65594 FUO65585:FUO65594 GEK65585:GEK65594 GOG65585:GOG65594 GYC65585:GYC65594 HHY65585:HHY65594 HRU65585:HRU65594 IBQ65585:IBQ65594 ILM65585:ILM65594 IVI65585:IVI65594 JFE65585:JFE65594 JPA65585:JPA65594 JYW65585:JYW65594 KIS65585:KIS65594 KSO65585:KSO65594 LCK65585:LCK65594 LMG65585:LMG65594 LWC65585:LWC65594 MFY65585:MFY65594 MPU65585:MPU65594 MZQ65585:MZQ65594 NJM65585:NJM65594 NTI65585:NTI65594 ODE65585:ODE65594 ONA65585:ONA65594 OWW65585:OWW65594 PGS65585:PGS65594 PQO65585:PQO65594 QAK65585:QAK65594 QKG65585:QKG65594 QUC65585:QUC65594 RDY65585:RDY65594 RNU65585:RNU65594 RXQ65585:RXQ65594 SHM65585:SHM65594 SRI65585:SRI65594 TBE65585:TBE65594 TLA65585:TLA65594 TUW65585:TUW65594 UES65585:UES65594 UOO65585:UOO65594 UYK65585:UYK65594 VIG65585:VIG65594 VSC65585:VSC65594 WBY65585:WBY65594 WLU65585:WLU65594 WVQ65585:WVQ65594 I131121:I131130 JE131121:JE131130 TA131121:TA131130 ACW131121:ACW131130 AMS131121:AMS131130 AWO131121:AWO131130 BGK131121:BGK131130 BQG131121:BQG131130 CAC131121:CAC131130 CJY131121:CJY131130 CTU131121:CTU131130 DDQ131121:DDQ131130 DNM131121:DNM131130 DXI131121:DXI131130 EHE131121:EHE131130 ERA131121:ERA131130 FAW131121:FAW131130 FKS131121:FKS131130 FUO131121:FUO131130 GEK131121:GEK131130 GOG131121:GOG131130 GYC131121:GYC131130 HHY131121:HHY131130 HRU131121:HRU131130 IBQ131121:IBQ131130 ILM131121:ILM131130 IVI131121:IVI131130 JFE131121:JFE131130 JPA131121:JPA131130 JYW131121:JYW131130 KIS131121:KIS131130 KSO131121:KSO131130 LCK131121:LCK131130 LMG131121:LMG131130 LWC131121:LWC131130 MFY131121:MFY131130 MPU131121:MPU131130 MZQ131121:MZQ131130 NJM131121:NJM131130 NTI131121:NTI131130 ODE131121:ODE131130 ONA131121:ONA131130 OWW131121:OWW131130 PGS131121:PGS131130 PQO131121:PQO131130 QAK131121:QAK131130 QKG131121:QKG131130 QUC131121:QUC131130 RDY131121:RDY131130 RNU131121:RNU131130 RXQ131121:RXQ131130 SHM131121:SHM131130 SRI131121:SRI131130 TBE131121:TBE131130 TLA131121:TLA131130 TUW131121:TUW131130 UES131121:UES131130 UOO131121:UOO131130 UYK131121:UYK131130 VIG131121:VIG131130 VSC131121:VSC131130 WBY131121:WBY131130 WLU131121:WLU131130 WVQ131121:WVQ131130 I196657:I196666 JE196657:JE196666 TA196657:TA196666 ACW196657:ACW196666 AMS196657:AMS196666 AWO196657:AWO196666 BGK196657:BGK196666 BQG196657:BQG196666 CAC196657:CAC196666 CJY196657:CJY196666 CTU196657:CTU196666 DDQ196657:DDQ196666 DNM196657:DNM196666 DXI196657:DXI196666 EHE196657:EHE196666 ERA196657:ERA196666 FAW196657:FAW196666 FKS196657:FKS196666 FUO196657:FUO196666 GEK196657:GEK196666 GOG196657:GOG196666 GYC196657:GYC196666 HHY196657:HHY196666 HRU196657:HRU196666 IBQ196657:IBQ196666 ILM196657:ILM196666 IVI196657:IVI196666 JFE196657:JFE196666 JPA196657:JPA196666 JYW196657:JYW196666 KIS196657:KIS196666 KSO196657:KSO196666 LCK196657:LCK196666 LMG196657:LMG196666 LWC196657:LWC196666 MFY196657:MFY196666 MPU196657:MPU196666 MZQ196657:MZQ196666 NJM196657:NJM196666 NTI196657:NTI196666 ODE196657:ODE196666 ONA196657:ONA196666 OWW196657:OWW196666 PGS196657:PGS196666 PQO196657:PQO196666 QAK196657:QAK196666 QKG196657:QKG196666 QUC196657:QUC196666 RDY196657:RDY196666 RNU196657:RNU196666 RXQ196657:RXQ196666 SHM196657:SHM196666 SRI196657:SRI196666 TBE196657:TBE196666 TLA196657:TLA196666 TUW196657:TUW196666 UES196657:UES196666 UOO196657:UOO196666 UYK196657:UYK196666 VIG196657:VIG196666 VSC196657:VSC196666 WBY196657:WBY196666 WLU196657:WLU196666 WVQ196657:WVQ196666 I262193:I262202 JE262193:JE262202 TA262193:TA262202 ACW262193:ACW262202 AMS262193:AMS262202 AWO262193:AWO262202 BGK262193:BGK262202 BQG262193:BQG262202 CAC262193:CAC262202 CJY262193:CJY262202 CTU262193:CTU262202 DDQ262193:DDQ262202 DNM262193:DNM262202 DXI262193:DXI262202 EHE262193:EHE262202 ERA262193:ERA262202 FAW262193:FAW262202 FKS262193:FKS262202 FUO262193:FUO262202 GEK262193:GEK262202 GOG262193:GOG262202 GYC262193:GYC262202 HHY262193:HHY262202 HRU262193:HRU262202 IBQ262193:IBQ262202 ILM262193:ILM262202 IVI262193:IVI262202 JFE262193:JFE262202 JPA262193:JPA262202 JYW262193:JYW262202 KIS262193:KIS262202 KSO262193:KSO262202 LCK262193:LCK262202 LMG262193:LMG262202 LWC262193:LWC262202 MFY262193:MFY262202 MPU262193:MPU262202 MZQ262193:MZQ262202 NJM262193:NJM262202 NTI262193:NTI262202 ODE262193:ODE262202 ONA262193:ONA262202 OWW262193:OWW262202 PGS262193:PGS262202 PQO262193:PQO262202 QAK262193:QAK262202 QKG262193:QKG262202 QUC262193:QUC262202 RDY262193:RDY262202 RNU262193:RNU262202 RXQ262193:RXQ262202 SHM262193:SHM262202 SRI262193:SRI262202 TBE262193:TBE262202 TLA262193:TLA262202 TUW262193:TUW262202 UES262193:UES262202 UOO262193:UOO262202 UYK262193:UYK262202 VIG262193:VIG262202 VSC262193:VSC262202 WBY262193:WBY262202 WLU262193:WLU262202 WVQ262193:WVQ262202 I327729:I327738 JE327729:JE327738 TA327729:TA327738 ACW327729:ACW327738 AMS327729:AMS327738 AWO327729:AWO327738 BGK327729:BGK327738 BQG327729:BQG327738 CAC327729:CAC327738 CJY327729:CJY327738 CTU327729:CTU327738 DDQ327729:DDQ327738 DNM327729:DNM327738 DXI327729:DXI327738 EHE327729:EHE327738 ERA327729:ERA327738 FAW327729:FAW327738 FKS327729:FKS327738 FUO327729:FUO327738 GEK327729:GEK327738 GOG327729:GOG327738 GYC327729:GYC327738 HHY327729:HHY327738 HRU327729:HRU327738 IBQ327729:IBQ327738 ILM327729:ILM327738 IVI327729:IVI327738 JFE327729:JFE327738 JPA327729:JPA327738 JYW327729:JYW327738 KIS327729:KIS327738 KSO327729:KSO327738 LCK327729:LCK327738 LMG327729:LMG327738 LWC327729:LWC327738 MFY327729:MFY327738 MPU327729:MPU327738 MZQ327729:MZQ327738 NJM327729:NJM327738 NTI327729:NTI327738 ODE327729:ODE327738 ONA327729:ONA327738 OWW327729:OWW327738 PGS327729:PGS327738 PQO327729:PQO327738 QAK327729:QAK327738 QKG327729:QKG327738 QUC327729:QUC327738 RDY327729:RDY327738 RNU327729:RNU327738 RXQ327729:RXQ327738 SHM327729:SHM327738 SRI327729:SRI327738 TBE327729:TBE327738 TLA327729:TLA327738 TUW327729:TUW327738 UES327729:UES327738 UOO327729:UOO327738 UYK327729:UYK327738 VIG327729:VIG327738 VSC327729:VSC327738 WBY327729:WBY327738 WLU327729:WLU327738 WVQ327729:WVQ327738 I393265:I393274 JE393265:JE393274 TA393265:TA393274 ACW393265:ACW393274 AMS393265:AMS393274 AWO393265:AWO393274 BGK393265:BGK393274 BQG393265:BQG393274 CAC393265:CAC393274 CJY393265:CJY393274 CTU393265:CTU393274 DDQ393265:DDQ393274 DNM393265:DNM393274 DXI393265:DXI393274 EHE393265:EHE393274 ERA393265:ERA393274 FAW393265:FAW393274 FKS393265:FKS393274 FUO393265:FUO393274 GEK393265:GEK393274 GOG393265:GOG393274 GYC393265:GYC393274 HHY393265:HHY393274 HRU393265:HRU393274 IBQ393265:IBQ393274 ILM393265:ILM393274 IVI393265:IVI393274 JFE393265:JFE393274 JPA393265:JPA393274 JYW393265:JYW393274 KIS393265:KIS393274 KSO393265:KSO393274 LCK393265:LCK393274 LMG393265:LMG393274 LWC393265:LWC393274 MFY393265:MFY393274 MPU393265:MPU393274 MZQ393265:MZQ393274 NJM393265:NJM393274 NTI393265:NTI393274 ODE393265:ODE393274 ONA393265:ONA393274 OWW393265:OWW393274 PGS393265:PGS393274 PQO393265:PQO393274 QAK393265:QAK393274 QKG393265:QKG393274 QUC393265:QUC393274 RDY393265:RDY393274 RNU393265:RNU393274 RXQ393265:RXQ393274 SHM393265:SHM393274 SRI393265:SRI393274 TBE393265:TBE393274 TLA393265:TLA393274 TUW393265:TUW393274 UES393265:UES393274 UOO393265:UOO393274 UYK393265:UYK393274 VIG393265:VIG393274 VSC393265:VSC393274 WBY393265:WBY393274 WLU393265:WLU393274 WVQ393265:WVQ393274 I458801:I458810 JE458801:JE458810 TA458801:TA458810 ACW458801:ACW458810 AMS458801:AMS458810 AWO458801:AWO458810 BGK458801:BGK458810 BQG458801:BQG458810 CAC458801:CAC458810 CJY458801:CJY458810 CTU458801:CTU458810 DDQ458801:DDQ458810 DNM458801:DNM458810 DXI458801:DXI458810 EHE458801:EHE458810 ERA458801:ERA458810 FAW458801:FAW458810 FKS458801:FKS458810 FUO458801:FUO458810 GEK458801:GEK458810 GOG458801:GOG458810 GYC458801:GYC458810 HHY458801:HHY458810 HRU458801:HRU458810 IBQ458801:IBQ458810 ILM458801:ILM458810 IVI458801:IVI458810 JFE458801:JFE458810 JPA458801:JPA458810 JYW458801:JYW458810 KIS458801:KIS458810 KSO458801:KSO458810 LCK458801:LCK458810 LMG458801:LMG458810 LWC458801:LWC458810 MFY458801:MFY458810 MPU458801:MPU458810 MZQ458801:MZQ458810 NJM458801:NJM458810 NTI458801:NTI458810 ODE458801:ODE458810 ONA458801:ONA458810 OWW458801:OWW458810 PGS458801:PGS458810 PQO458801:PQO458810 QAK458801:QAK458810 QKG458801:QKG458810 QUC458801:QUC458810 RDY458801:RDY458810 RNU458801:RNU458810 RXQ458801:RXQ458810 SHM458801:SHM458810 SRI458801:SRI458810 TBE458801:TBE458810 TLA458801:TLA458810 TUW458801:TUW458810 UES458801:UES458810 UOO458801:UOO458810 UYK458801:UYK458810 VIG458801:VIG458810 VSC458801:VSC458810 WBY458801:WBY458810 WLU458801:WLU458810 WVQ458801:WVQ458810 I524337:I524346 JE524337:JE524346 TA524337:TA524346 ACW524337:ACW524346 AMS524337:AMS524346 AWO524337:AWO524346 BGK524337:BGK524346 BQG524337:BQG524346 CAC524337:CAC524346 CJY524337:CJY524346 CTU524337:CTU524346 DDQ524337:DDQ524346 DNM524337:DNM524346 DXI524337:DXI524346 EHE524337:EHE524346 ERA524337:ERA524346 FAW524337:FAW524346 FKS524337:FKS524346 FUO524337:FUO524346 GEK524337:GEK524346 GOG524337:GOG524346 GYC524337:GYC524346 HHY524337:HHY524346 HRU524337:HRU524346 IBQ524337:IBQ524346 ILM524337:ILM524346 IVI524337:IVI524346 JFE524337:JFE524346 JPA524337:JPA524346 JYW524337:JYW524346 KIS524337:KIS524346 KSO524337:KSO524346 LCK524337:LCK524346 LMG524337:LMG524346 LWC524337:LWC524346 MFY524337:MFY524346 MPU524337:MPU524346 MZQ524337:MZQ524346 NJM524337:NJM524346 NTI524337:NTI524346 ODE524337:ODE524346 ONA524337:ONA524346 OWW524337:OWW524346 PGS524337:PGS524346 PQO524337:PQO524346 QAK524337:QAK524346 QKG524337:QKG524346 QUC524337:QUC524346 RDY524337:RDY524346 RNU524337:RNU524346 RXQ524337:RXQ524346 SHM524337:SHM524346 SRI524337:SRI524346 TBE524337:TBE524346 TLA524337:TLA524346 TUW524337:TUW524346 UES524337:UES524346 UOO524337:UOO524346 UYK524337:UYK524346 VIG524337:VIG524346 VSC524337:VSC524346 WBY524337:WBY524346 WLU524337:WLU524346 WVQ524337:WVQ524346 I589873:I589882 JE589873:JE589882 TA589873:TA589882 ACW589873:ACW589882 AMS589873:AMS589882 AWO589873:AWO589882 BGK589873:BGK589882 BQG589873:BQG589882 CAC589873:CAC589882 CJY589873:CJY589882 CTU589873:CTU589882 DDQ589873:DDQ589882 DNM589873:DNM589882 DXI589873:DXI589882 EHE589873:EHE589882 ERA589873:ERA589882 FAW589873:FAW589882 FKS589873:FKS589882 FUO589873:FUO589882 GEK589873:GEK589882 GOG589873:GOG589882 GYC589873:GYC589882 HHY589873:HHY589882 HRU589873:HRU589882 IBQ589873:IBQ589882 ILM589873:ILM589882 IVI589873:IVI589882 JFE589873:JFE589882 JPA589873:JPA589882 JYW589873:JYW589882 KIS589873:KIS589882 KSO589873:KSO589882 LCK589873:LCK589882 LMG589873:LMG589882 LWC589873:LWC589882 MFY589873:MFY589882 MPU589873:MPU589882 MZQ589873:MZQ589882 NJM589873:NJM589882 NTI589873:NTI589882 ODE589873:ODE589882 ONA589873:ONA589882 OWW589873:OWW589882 PGS589873:PGS589882 PQO589873:PQO589882 QAK589873:QAK589882 QKG589873:QKG589882 QUC589873:QUC589882 RDY589873:RDY589882 RNU589873:RNU589882 RXQ589873:RXQ589882 SHM589873:SHM589882 SRI589873:SRI589882 TBE589873:TBE589882 TLA589873:TLA589882 TUW589873:TUW589882 UES589873:UES589882 UOO589873:UOO589882 UYK589873:UYK589882 VIG589873:VIG589882 VSC589873:VSC589882 WBY589873:WBY589882 WLU589873:WLU589882 WVQ589873:WVQ589882 I655409:I655418 JE655409:JE655418 TA655409:TA655418 ACW655409:ACW655418 AMS655409:AMS655418 AWO655409:AWO655418 BGK655409:BGK655418 BQG655409:BQG655418 CAC655409:CAC655418 CJY655409:CJY655418 CTU655409:CTU655418 DDQ655409:DDQ655418 DNM655409:DNM655418 DXI655409:DXI655418 EHE655409:EHE655418 ERA655409:ERA655418 FAW655409:FAW655418 FKS655409:FKS655418 FUO655409:FUO655418 GEK655409:GEK655418 GOG655409:GOG655418 GYC655409:GYC655418 HHY655409:HHY655418 HRU655409:HRU655418 IBQ655409:IBQ655418 ILM655409:ILM655418 IVI655409:IVI655418 JFE655409:JFE655418 JPA655409:JPA655418 JYW655409:JYW655418 KIS655409:KIS655418 KSO655409:KSO655418 LCK655409:LCK655418 LMG655409:LMG655418 LWC655409:LWC655418 MFY655409:MFY655418 MPU655409:MPU655418 MZQ655409:MZQ655418 NJM655409:NJM655418 NTI655409:NTI655418 ODE655409:ODE655418 ONA655409:ONA655418 OWW655409:OWW655418 PGS655409:PGS655418 PQO655409:PQO655418 QAK655409:QAK655418 QKG655409:QKG655418 QUC655409:QUC655418 RDY655409:RDY655418 RNU655409:RNU655418 RXQ655409:RXQ655418 SHM655409:SHM655418 SRI655409:SRI655418 TBE655409:TBE655418 TLA655409:TLA655418 TUW655409:TUW655418 UES655409:UES655418 UOO655409:UOO655418 UYK655409:UYK655418 VIG655409:VIG655418 VSC655409:VSC655418 WBY655409:WBY655418 WLU655409:WLU655418 WVQ655409:WVQ655418 I720945:I720954 JE720945:JE720954 TA720945:TA720954 ACW720945:ACW720954 AMS720945:AMS720954 AWO720945:AWO720954 BGK720945:BGK720954 BQG720945:BQG720954 CAC720945:CAC720954 CJY720945:CJY720954 CTU720945:CTU720954 DDQ720945:DDQ720954 DNM720945:DNM720954 DXI720945:DXI720954 EHE720945:EHE720954 ERA720945:ERA720954 FAW720945:FAW720954 FKS720945:FKS720954 FUO720945:FUO720954 GEK720945:GEK720954 GOG720945:GOG720954 GYC720945:GYC720954 HHY720945:HHY720954 HRU720945:HRU720954 IBQ720945:IBQ720954 ILM720945:ILM720954 IVI720945:IVI720954 JFE720945:JFE720954 JPA720945:JPA720954 JYW720945:JYW720954 KIS720945:KIS720954 KSO720945:KSO720954 LCK720945:LCK720954 LMG720945:LMG720954 LWC720945:LWC720954 MFY720945:MFY720954 MPU720945:MPU720954 MZQ720945:MZQ720954 NJM720945:NJM720954 NTI720945:NTI720954 ODE720945:ODE720954 ONA720945:ONA720954 OWW720945:OWW720954 PGS720945:PGS720954 PQO720945:PQO720954 QAK720945:QAK720954 QKG720945:QKG720954 QUC720945:QUC720954 RDY720945:RDY720954 RNU720945:RNU720954 RXQ720945:RXQ720954 SHM720945:SHM720954 SRI720945:SRI720954 TBE720945:TBE720954 TLA720945:TLA720954 TUW720945:TUW720954 UES720945:UES720954 UOO720945:UOO720954 UYK720945:UYK720954 VIG720945:VIG720954 VSC720945:VSC720954 WBY720945:WBY720954 WLU720945:WLU720954 WVQ720945:WVQ720954 I786481:I786490 JE786481:JE786490 TA786481:TA786490 ACW786481:ACW786490 AMS786481:AMS786490 AWO786481:AWO786490 BGK786481:BGK786490 BQG786481:BQG786490 CAC786481:CAC786490 CJY786481:CJY786490 CTU786481:CTU786490 DDQ786481:DDQ786490 DNM786481:DNM786490 DXI786481:DXI786490 EHE786481:EHE786490 ERA786481:ERA786490 FAW786481:FAW786490 FKS786481:FKS786490 FUO786481:FUO786490 GEK786481:GEK786490 GOG786481:GOG786490 GYC786481:GYC786490 HHY786481:HHY786490 HRU786481:HRU786490 IBQ786481:IBQ786490 ILM786481:ILM786490 IVI786481:IVI786490 JFE786481:JFE786490 JPA786481:JPA786490 JYW786481:JYW786490 KIS786481:KIS786490 KSO786481:KSO786490 LCK786481:LCK786490 LMG786481:LMG786490 LWC786481:LWC786490 MFY786481:MFY786490 MPU786481:MPU786490 MZQ786481:MZQ786490 NJM786481:NJM786490 NTI786481:NTI786490 ODE786481:ODE786490 ONA786481:ONA786490 OWW786481:OWW786490 PGS786481:PGS786490 PQO786481:PQO786490 QAK786481:QAK786490 QKG786481:QKG786490 QUC786481:QUC786490 RDY786481:RDY786490 RNU786481:RNU786490 RXQ786481:RXQ786490 SHM786481:SHM786490 SRI786481:SRI786490 TBE786481:TBE786490 TLA786481:TLA786490 TUW786481:TUW786490 UES786481:UES786490 UOO786481:UOO786490 UYK786481:UYK786490 VIG786481:VIG786490 VSC786481:VSC786490 WBY786481:WBY786490 WLU786481:WLU786490 WVQ786481:WVQ786490 I852017:I852026 JE852017:JE852026 TA852017:TA852026 ACW852017:ACW852026 AMS852017:AMS852026 AWO852017:AWO852026 BGK852017:BGK852026 BQG852017:BQG852026 CAC852017:CAC852026 CJY852017:CJY852026 CTU852017:CTU852026 DDQ852017:DDQ852026 DNM852017:DNM852026 DXI852017:DXI852026 EHE852017:EHE852026 ERA852017:ERA852026 FAW852017:FAW852026 FKS852017:FKS852026 FUO852017:FUO852026 GEK852017:GEK852026 GOG852017:GOG852026 GYC852017:GYC852026 HHY852017:HHY852026 HRU852017:HRU852026 IBQ852017:IBQ852026 ILM852017:ILM852026 IVI852017:IVI852026 JFE852017:JFE852026 JPA852017:JPA852026 JYW852017:JYW852026 KIS852017:KIS852026 KSO852017:KSO852026 LCK852017:LCK852026 LMG852017:LMG852026 LWC852017:LWC852026 MFY852017:MFY852026 MPU852017:MPU852026 MZQ852017:MZQ852026 NJM852017:NJM852026 NTI852017:NTI852026 ODE852017:ODE852026 ONA852017:ONA852026 OWW852017:OWW852026 PGS852017:PGS852026 PQO852017:PQO852026 QAK852017:QAK852026 QKG852017:QKG852026 QUC852017:QUC852026 RDY852017:RDY852026 RNU852017:RNU852026 RXQ852017:RXQ852026 SHM852017:SHM852026 SRI852017:SRI852026 TBE852017:TBE852026 TLA852017:TLA852026 TUW852017:TUW852026 UES852017:UES852026 UOO852017:UOO852026 UYK852017:UYK852026 VIG852017:VIG852026 VSC852017:VSC852026 WBY852017:WBY852026 WLU852017:WLU852026 WVQ852017:WVQ852026 I917553:I917562 JE917553:JE917562 TA917553:TA917562 ACW917553:ACW917562 AMS917553:AMS917562 AWO917553:AWO917562 BGK917553:BGK917562 BQG917553:BQG917562 CAC917553:CAC917562 CJY917553:CJY917562 CTU917553:CTU917562 DDQ917553:DDQ917562 DNM917553:DNM917562 DXI917553:DXI917562 EHE917553:EHE917562 ERA917553:ERA917562 FAW917553:FAW917562 FKS917553:FKS917562 FUO917553:FUO917562 GEK917553:GEK917562 GOG917553:GOG917562 GYC917553:GYC917562 HHY917553:HHY917562 HRU917553:HRU917562 IBQ917553:IBQ917562 ILM917553:ILM917562 IVI917553:IVI917562 JFE917553:JFE917562 JPA917553:JPA917562 JYW917553:JYW917562 KIS917553:KIS917562 KSO917553:KSO917562 LCK917553:LCK917562 LMG917553:LMG917562 LWC917553:LWC917562 MFY917553:MFY917562 MPU917553:MPU917562 MZQ917553:MZQ917562 NJM917553:NJM917562 NTI917553:NTI917562 ODE917553:ODE917562 ONA917553:ONA917562 OWW917553:OWW917562 PGS917553:PGS917562 PQO917553:PQO917562 QAK917553:QAK917562 QKG917553:QKG917562 QUC917553:QUC917562 RDY917553:RDY917562 RNU917553:RNU917562 RXQ917553:RXQ917562 SHM917553:SHM917562 SRI917553:SRI917562 TBE917553:TBE917562 TLA917553:TLA917562 TUW917553:TUW917562 UES917553:UES917562 UOO917553:UOO917562 UYK917553:UYK917562 VIG917553:VIG917562 VSC917553:VSC917562 WBY917553:WBY917562 WLU917553:WLU917562 WVQ917553:WVQ917562 I983089:I983098 JE983089:JE983098 TA983089:TA983098 ACW983089:ACW983098 AMS983089:AMS983098 AWO983089:AWO983098 BGK983089:BGK983098 BQG983089:BQG983098 CAC983089:CAC983098 CJY983089:CJY983098 CTU983089:CTU983098 DDQ983089:DDQ983098 DNM983089:DNM983098 DXI983089:DXI983098 EHE983089:EHE983098 ERA983089:ERA983098 FAW983089:FAW983098 FKS983089:FKS983098 FUO983089:FUO983098 GEK983089:GEK983098 GOG983089:GOG983098 GYC983089:GYC983098 HHY983089:HHY983098 HRU983089:HRU983098 IBQ983089:IBQ983098 ILM983089:ILM983098 IVI983089:IVI983098 JFE983089:JFE983098 JPA983089:JPA983098 JYW983089:JYW983098 KIS983089:KIS983098 KSO983089:KSO983098 LCK983089:LCK983098 LMG983089:LMG983098 LWC983089:LWC983098 MFY983089:MFY983098 MPU983089:MPU983098 MZQ983089:MZQ983098 NJM983089:NJM983098 NTI983089:NTI983098 ODE983089:ODE983098 ONA983089:ONA983098 OWW983089:OWW983098 PGS983089:PGS983098 PQO983089:PQO983098 QAK983089:QAK983098 QKG983089:QKG983098 QUC983089:QUC983098 RDY983089:RDY983098 RNU983089:RNU983098 RXQ983089:RXQ983098 SHM983089:SHM983098 SRI983089:SRI983098 TBE983089:TBE983098 TLA983089:TLA983098 TUW983089:TUW983098 UES983089:UES983098 UOO983089:UOO983098 UYK983089:UYK983098 VIG983089:VIG983098 VSC983089:VSC983098 WBY983089:WBY983098 WLU983089:WLU983098 WVQ983089:WVQ983098"/>
    <dataValidation type="decimal" allowBlank="1" showInputMessage="1" showErrorMessage="1" error="In dieses Feld kann nur eine Zahl zwischen 0 und 10.000 eingetragen werden!" sqref="I191:I205 JE191:JE205 TA191:TA205 ACW191:ACW205 AMS191:AMS205 AWO191:AWO205 BGK191:BGK205 BQG191:BQG205 CAC191:CAC205 CJY191:CJY205 CTU191:CTU205 DDQ191:DDQ205 DNM191:DNM205 DXI191:DXI205 EHE191:EHE205 ERA191:ERA205 FAW191:FAW205 FKS191:FKS205 FUO191:FUO205 GEK191:GEK205 GOG191:GOG205 GYC191:GYC205 HHY191:HHY205 HRU191:HRU205 IBQ191:IBQ205 ILM191:ILM205 IVI191:IVI205 JFE191:JFE205 JPA191:JPA205 JYW191:JYW205 KIS191:KIS205 KSO191:KSO205 LCK191:LCK205 LMG191:LMG205 LWC191:LWC205 MFY191:MFY205 MPU191:MPU205 MZQ191:MZQ205 NJM191:NJM205 NTI191:NTI205 ODE191:ODE205 ONA191:ONA205 OWW191:OWW205 PGS191:PGS205 PQO191:PQO205 QAK191:QAK205 QKG191:QKG205 QUC191:QUC205 RDY191:RDY205 RNU191:RNU205 RXQ191:RXQ205 SHM191:SHM205 SRI191:SRI205 TBE191:TBE205 TLA191:TLA205 TUW191:TUW205 UES191:UES205 UOO191:UOO205 UYK191:UYK205 VIG191:VIG205 VSC191:VSC205 WBY191:WBY205 WLU191:WLU205 WVQ191:WVQ205 I65727:I65741 JE65727:JE65741 TA65727:TA65741 ACW65727:ACW65741 AMS65727:AMS65741 AWO65727:AWO65741 BGK65727:BGK65741 BQG65727:BQG65741 CAC65727:CAC65741 CJY65727:CJY65741 CTU65727:CTU65741 DDQ65727:DDQ65741 DNM65727:DNM65741 DXI65727:DXI65741 EHE65727:EHE65741 ERA65727:ERA65741 FAW65727:FAW65741 FKS65727:FKS65741 FUO65727:FUO65741 GEK65727:GEK65741 GOG65727:GOG65741 GYC65727:GYC65741 HHY65727:HHY65741 HRU65727:HRU65741 IBQ65727:IBQ65741 ILM65727:ILM65741 IVI65727:IVI65741 JFE65727:JFE65741 JPA65727:JPA65741 JYW65727:JYW65741 KIS65727:KIS65741 KSO65727:KSO65741 LCK65727:LCK65741 LMG65727:LMG65741 LWC65727:LWC65741 MFY65727:MFY65741 MPU65727:MPU65741 MZQ65727:MZQ65741 NJM65727:NJM65741 NTI65727:NTI65741 ODE65727:ODE65741 ONA65727:ONA65741 OWW65727:OWW65741 PGS65727:PGS65741 PQO65727:PQO65741 QAK65727:QAK65741 QKG65727:QKG65741 QUC65727:QUC65741 RDY65727:RDY65741 RNU65727:RNU65741 RXQ65727:RXQ65741 SHM65727:SHM65741 SRI65727:SRI65741 TBE65727:TBE65741 TLA65727:TLA65741 TUW65727:TUW65741 UES65727:UES65741 UOO65727:UOO65741 UYK65727:UYK65741 VIG65727:VIG65741 VSC65727:VSC65741 WBY65727:WBY65741 WLU65727:WLU65741 WVQ65727:WVQ65741 I131263:I131277 JE131263:JE131277 TA131263:TA131277 ACW131263:ACW131277 AMS131263:AMS131277 AWO131263:AWO131277 BGK131263:BGK131277 BQG131263:BQG131277 CAC131263:CAC131277 CJY131263:CJY131277 CTU131263:CTU131277 DDQ131263:DDQ131277 DNM131263:DNM131277 DXI131263:DXI131277 EHE131263:EHE131277 ERA131263:ERA131277 FAW131263:FAW131277 FKS131263:FKS131277 FUO131263:FUO131277 GEK131263:GEK131277 GOG131263:GOG131277 GYC131263:GYC131277 HHY131263:HHY131277 HRU131263:HRU131277 IBQ131263:IBQ131277 ILM131263:ILM131277 IVI131263:IVI131277 JFE131263:JFE131277 JPA131263:JPA131277 JYW131263:JYW131277 KIS131263:KIS131277 KSO131263:KSO131277 LCK131263:LCK131277 LMG131263:LMG131277 LWC131263:LWC131277 MFY131263:MFY131277 MPU131263:MPU131277 MZQ131263:MZQ131277 NJM131263:NJM131277 NTI131263:NTI131277 ODE131263:ODE131277 ONA131263:ONA131277 OWW131263:OWW131277 PGS131263:PGS131277 PQO131263:PQO131277 QAK131263:QAK131277 QKG131263:QKG131277 QUC131263:QUC131277 RDY131263:RDY131277 RNU131263:RNU131277 RXQ131263:RXQ131277 SHM131263:SHM131277 SRI131263:SRI131277 TBE131263:TBE131277 TLA131263:TLA131277 TUW131263:TUW131277 UES131263:UES131277 UOO131263:UOO131277 UYK131263:UYK131277 VIG131263:VIG131277 VSC131263:VSC131277 WBY131263:WBY131277 WLU131263:WLU131277 WVQ131263:WVQ131277 I196799:I196813 JE196799:JE196813 TA196799:TA196813 ACW196799:ACW196813 AMS196799:AMS196813 AWO196799:AWO196813 BGK196799:BGK196813 BQG196799:BQG196813 CAC196799:CAC196813 CJY196799:CJY196813 CTU196799:CTU196813 DDQ196799:DDQ196813 DNM196799:DNM196813 DXI196799:DXI196813 EHE196799:EHE196813 ERA196799:ERA196813 FAW196799:FAW196813 FKS196799:FKS196813 FUO196799:FUO196813 GEK196799:GEK196813 GOG196799:GOG196813 GYC196799:GYC196813 HHY196799:HHY196813 HRU196799:HRU196813 IBQ196799:IBQ196813 ILM196799:ILM196813 IVI196799:IVI196813 JFE196799:JFE196813 JPA196799:JPA196813 JYW196799:JYW196813 KIS196799:KIS196813 KSO196799:KSO196813 LCK196799:LCK196813 LMG196799:LMG196813 LWC196799:LWC196813 MFY196799:MFY196813 MPU196799:MPU196813 MZQ196799:MZQ196813 NJM196799:NJM196813 NTI196799:NTI196813 ODE196799:ODE196813 ONA196799:ONA196813 OWW196799:OWW196813 PGS196799:PGS196813 PQO196799:PQO196813 QAK196799:QAK196813 QKG196799:QKG196813 QUC196799:QUC196813 RDY196799:RDY196813 RNU196799:RNU196813 RXQ196799:RXQ196813 SHM196799:SHM196813 SRI196799:SRI196813 TBE196799:TBE196813 TLA196799:TLA196813 TUW196799:TUW196813 UES196799:UES196813 UOO196799:UOO196813 UYK196799:UYK196813 VIG196799:VIG196813 VSC196799:VSC196813 WBY196799:WBY196813 WLU196799:WLU196813 WVQ196799:WVQ196813 I262335:I262349 JE262335:JE262349 TA262335:TA262349 ACW262335:ACW262349 AMS262335:AMS262349 AWO262335:AWO262349 BGK262335:BGK262349 BQG262335:BQG262349 CAC262335:CAC262349 CJY262335:CJY262349 CTU262335:CTU262349 DDQ262335:DDQ262349 DNM262335:DNM262349 DXI262335:DXI262349 EHE262335:EHE262349 ERA262335:ERA262349 FAW262335:FAW262349 FKS262335:FKS262349 FUO262335:FUO262349 GEK262335:GEK262349 GOG262335:GOG262349 GYC262335:GYC262349 HHY262335:HHY262349 HRU262335:HRU262349 IBQ262335:IBQ262349 ILM262335:ILM262349 IVI262335:IVI262349 JFE262335:JFE262349 JPA262335:JPA262349 JYW262335:JYW262349 KIS262335:KIS262349 KSO262335:KSO262349 LCK262335:LCK262349 LMG262335:LMG262349 LWC262335:LWC262349 MFY262335:MFY262349 MPU262335:MPU262349 MZQ262335:MZQ262349 NJM262335:NJM262349 NTI262335:NTI262349 ODE262335:ODE262349 ONA262335:ONA262349 OWW262335:OWW262349 PGS262335:PGS262349 PQO262335:PQO262349 QAK262335:QAK262349 QKG262335:QKG262349 QUC262335:QUC262349 RDY262335:RDY262349 RNU262335:RNU262349 RXQ262335:RXQ262349 SHM262335:SHM262349 SRI262335:SRI262349 TBE262335:TBE262349 TLA262335:TLA262349 TUW262335:TUW262349 UES262335:UES262349 UOO262335:UOO262349 UYK262335:UYK262349 VIG262335:VIG262349 VSC262335:VSC262349 WBY262335:WBY262349 WLU262335:WLU262349 WVQ262335:WVQ262349 I327871:I327885 JE327871:JE327885 TA327871:TA327885 ACW327871:ACW327885 AMS327871:AMS327885 AWO327871:AWO327885 BGK327871:BGK327885 BQG327871:BQG327885 CAC327871:CAC327885 CJY327871:CJY327885 CTU327871:CTU327885 DDQ327871:DDQ327885 DNM327871:DNM327885 DXI327871:DXI327885 EHE327871:EHE327885 ERA327871:ERA327885 FAW327871:FAW327885 FKS327871:FKS327885 FUO327871:FUO327885 GEK327871:GEK327885 GOG327871:GOG327885 GYC327871:GYC327885 HHY327871:HHY327885 HRU327871:HRU327885 IBQ327871:IBQ327885 ILM327871:ILM327885 IVI327871:IVI327885 JFE327871:JFE327885 JPA327871:JPA327885 JYW327871:JYW327885 KIS327871:KIS327885 KSO327871:KSO327885 LCK327871:LCK327885 LMG327871:LMG327885 LWC327871:LWC327885 MFY327871:MFY327885 MPU327871:MPU327885 MZQ327871:MZQ327885 NJM327871:NJM327885 NTI327871:NTI327885 ODE327871:ODE327885 ONA327871:ONA327885 OWW327871:OWW327885 PGS327871:PGS327885 PQO327871:PQO327885 QAK327871:QAK327885 QKG327871:QKG327885 QUC327871:QUC327885 RDY327871:RDY327885 RNU327871:RNU327885 RXQ327871:RXQ327885 SHM327871:SHM327885 SRI327871:SRI327885 TBE327871:TBE327885 TLA327871:TLA327885 TUW327871:TUW327885 UES327871:UES327885 UOO327871:UOO327885 UYK327871:UYK327885 VIG327871:VIG327885 VSC327871:VSC327885 WBY327871:WBY327885 WLU327871:WLU327885 WVQ327871:WVQ327885 I393407:I393421 JE393407:JE393421 TA393407:TA393421 ACW393407:ACW393421 AMS393407:AMS393421 AWO393407:AWO393421 BGK393407:BGK393421 BQG393407:BQG393421 CAC393407:CAC393421 CJY393407:CJY393421 CTU393407:CTU393421 DDQ393407:DDQ393421 DNM393407:DNM393421 DXI393407:DXI393421 EHE393407:EHE393421 ERA393407:ERA393421 FAW393407:FAW393421 FKS393407:FKS393421 FUO393407:FUO393421 GEK393407:GEK393421 GOG393407:GOG393421 GYC393407:GYC393421 HHY393407:HHY393421 HRU393407:HRU393421 IBQ393407:IBQ393421 ILM393407:ILM393421 IVI393407:IVI393421 JFE393407:JFE393421 JPA393407:JPA393421 JYW393407:JYW393421 KIS393407:KIS393421 KSO393407:KSO393421 LCK393407:LCK393421 LMG393407:LMG393421 LWC393407:LWC393421 MFY393407:MFY393421 MPU393407:MPU393421 MZQ393407:MZQ393421 NJM393407:NJM393421 NTI393407:NTI393421 ODE393407:ODE393421 ONA393407:ONA393421 OWW393407:OWW393421 PGS393407:PGS393421 PQO393407:PQO393421 QAK393407:QAK393421 QKG393407:QKG393421 QUC393407:QUC393421 RDY393407:RDY393421 RNU393407:RNU393421 RXQ393407:RXQ393421 SHM393407:SHM393421 SRI393407:SRI393421 TBE393407:TBE393421 TLA393407:TLA393421 TUW393407:TUW393421 UES393407:UES393421 UOO393407:UOO393421 UYK393407:UYK393421 VIG393407:VIG393421 VSC393407:VSC393421 WBY393407:WBY393421 WLU393407:WLU393421 WVQ393407:WVQ393421 I458943:I458957 JE458943:JE458957 TA458943:TA458957 ACW458943:ACW458957 AMS458943:AMS458957 AWO458943:AWO458957 BGK458943:BGK458957 BQG458943:BQG458957 CAC458943:CAC458957 CJY458943:CJY458957 CTU458943:CTU458957 DDQ458943:DDQ458957 DNM458943:DNM458957 DXI458943:DXI458957 EHE458943:EHE458957 ERA458943:ERA458957 FAW458943:FAW458957 FKS458943:FKS458957 FUO458943:FUO458957 GEK458943:GEK458957 GOG458943:GOG458957 GYC458943:GYC458957 HHY458943:HHY458957 HRU458943:HRU458957 IBQ458943:IBQ458957 ILM458943:ILM458957 IVI458943:IVI458957 JFE458943:JFE458957 JPA458943:JPA458957 JYW458943:JYW458957 KIS458943:KIS458957 KSO458943:KSO458957 LCK458943:LCK458957 LMG458943:LMG458957 LWC458943:LWC458957 MFY458943:MFY458957 MPU458943:MPU458957 MZQ458943:MZQ458957 NJM458943:NJM458957 NTI458943:NTI458957 ODE458943:ODE458957 ONA458943:ONA458957 OWW458943:OWW458957 PGS458943:PGS458957 PQO458943:PQO458957 QAK458943:QAK458957 QKG458943:QKG458957 QUC458943:QUC458957 RDY458943:RDY458957 RNU458943:RNU458957 RXQ458943:RXQ458957 SHM458943:SHM458957 SRI458943:SRI458957 TBE458943:TBE458957 TLA458943:TLA458957 TUW458943:TUW458957 UES458943:UES458957 UOO458943:UOO458957 UYK458943:UYK458957 VIG458943:VIG458957 VSC458943:VSC458957 WBY458943:WBY458957 WLU458943:WLU458957 WVQ458943:WVQ458957 I524479:I524493 JE524479:JE524493 TA524479:TA524493 ACW524479:ACW524493 AMS524479:AMS524493 AWO524479:AWO524493 BGK524479:BGK524493 BQG524479:BQG524493 CAC524479:CAC524493 CJY524479:CJY524493 CTU524479:CTU524493 DDQ524479:DDQ524493 DNM524479:DNM524493 DXI524479:DXI524493 EHE524479:EHE524493 ERA524479:ERA524493 FAW524479:FAW524493 FKS524479:FKS524493 FUO524479:FUO524493 GEK524479:GEK524493 GOG524479:GOG524493 GYC524479:GYC524493 HHY524479:HHY524493 HRU524479:HRU524493 IBQ524479:IBQ524493 ILM524479:ILM524493 IVI524479:IVI524493 JFE524479:JFE524493 JPA524479:JPA524493 JYW524479:JYW524493 KIS524479:KIS524493 KSO524479:KSO524493 LCK524479:LCK524493 LMG524479:LMG524493 LWC524479:LWC524493 MFY524479:MFY524493 MPU524479:MPU524493 MZQ524479:MZQ524493 NJM524479:NJM524493 NTI524479:NTI524493 ODE524479:ODE524493 ONA524479:ONA524493 OWW524479:OWW524493 PGS524479:PGS524493 PQO524479:PQO524493 QAK524479:QAK524493 QKG524479:QKG524493 QUC524479:QUC524493 RDY524479:RDY524493 RNU524479:RNU524493 RXQ524479:RXQ524493 SHM524479:SHM524493 SRI524479:SRI524493 TBE524479:TBE524493 TLA524479:TLA524493 TUW524479:TUW524493 UES524479:UES524493 UOO524479:UOO524493 UYK524479:UYK524493 VIG524479:VIG524493 VSC524479:VSC524493 WBY524479:WBY524493 WLU524479:WLU524493 WVQ524479:WVQ524493 I590015:I590029 JE590015:JE590029 TA590015:TA590029 ACW590015:ACW590029 AMS590015:AMS590029 AWO590015:AWO590029 BGK590015:BGK590029 BQG590015:BQG590029 CAC590015:CAC590029 CJY590015:CJY590029 CTU590015:CTU590029 DDQ590015:DDQ590029 DNM590015:DNM590029 DXI590015:DXI590029 EHE590015:EHE590029 ERA590015:ERA590029 FAW590015:FAW590029 FKS590015:FKS590029 FUO590015:FUO590029 GEK590015:GEK590029 GOG590015:GOG590029 GYC590015:GYC590029 HHY590015:HHY590029 HRU590015:HRU590029 IBQ590015:IBQ590029 ILM590015:ILM590029 IVI590015:IVI590029 JFE590015:JFE590029 JPA590015:JPA590029 JYW590015:JYW590029 KIS590015:KIS590029 KSO590015:KSO590029 LCK590015:LCK590029 LMG590015:LMG590029 LWC590015:LWC590029 MFY590015:MFY590029 MPU590015:MPU590029 MZQ590015:MZQ590029 NJM590015:NJM590029 NTI590015:NTI590029 ODE590015:ODE590029 ONA590015:ONA590029 OWW590015:OWW590029 PGS590015:PGS590029 PQO590015:PQO590029 QAK590015:QAK590029 QKG590015:QKG590029 QUC590015:QUC590029 RDY590015:RDY590029 RNU590015:RNU590029 RXQ590015:RXQ590029 SHM590015:SHM590029 SRI590015:SRI590029 TBE590015:TBE590029 TLA590015:TLA590029 TUW590015:TUW590029 UES590015:UES590029 UOO590015:UOO590029 UYK590015:UYK590029 VIG590015:VIG590029 VSC590015:VSC590029 WBY590015:WBY590029 WLU590015:WLU590029 WVQ590015:WVQ590029 I655551:I655565 JE655551:JE655565 TA655551:TA655565 ACW655551:ACW655565 AMS655551:AMS655565 AWO655551:AWO655565 BGK655551:BGK655565 BQG655551:BQG655565 CAC655551:CAC655565 CJY655551:CJY655565 CTU655551:CTU655565 DDQ655551:DDQ655565 DNM655551:DNM655565 DXI655551:DXI655565 EHE655551:EHE655565 ERA655551:ERA655565 FAW655551:FAW655565 FKS655551:FKS655565 FUO655551:FUO655565 GEK655551:GEK655565 GOG655551:GOG655565 GYC655551:GYC655565 HHY655551:HHY655565 HRU655551:HRU655565 IBQ655551:IBQ655565 ILM655551:ILM655565 IVI655551:IVI655565 JFE655551:JFE655565 JPA655551:JPA655565 JYW655551:JYW655565 KIS655551:KIS655565 KSO655551:KSO655565 LCK655551:LCK655565 LMG655551:LMG655565 LWC655551:LWC655565 MFY655551:MFY655565 MPU655551:MPU655565 MZQ655551:MZQ655565 NJM655551:NJM655565 NTI655551:NTI655565 ODE655551:ODE655565 ONA655551:ONA655565 OWW655551:OWW655565 PGS655551:PGS655565 PQO655551:PQO655565 QAK655551:QAK655565 QKG655551:QKG655565 QUC655551:QUC655565 RDY655551:RDY655565 RNU655551:RNU655565 RXQ655551:RXQ655565 SHM655551:SHM655565 SRI655551:SRI655565 TBE655551:TBE655565 TLA655551:TLA655565 TUW655551:TUW655565 UES655551:UES655565 UOO655551:UOO655565 UYK655551:UYK655565 VIG655551:VIG655565 VSC655551:VSC655565 WBY655551:WBY655565 WLU655551:WLU655565 WVQ655551:WVQ655565 I721087:I721101 JE721087:JE721101 TA721087:TA721101 ACW721087:ACW721101 AMS721087:AMS721101 AWO721087:AWO721101 BGK721087:BGK721101 BQG721087:BQG721101 CAC721087:CAC721101 CJY721087:CJY721101 CTU721087:CTU721101 DDQ721087:DDQ721101 DNM721087:DNM721101 DXI721087:DXI721101 EHE721087:EHE721101 ERA721087:ERA721101 FAW721087:FAW721101 FKS721087:FKS721101 FUO721087:FUO721101 GEK721087:GEK721101 GOG721087:GOG721101 GYC721087:GYC721101 HHY721087:HHY721101 HRU721087:HRU721101 IBQ721087:IBQ721101 ILM721087:ILM721101 IVI721087:IVI721101 JFE721087:JFE721101 JPA721087:JPA721101 JYW721087:JYW721101 KIS721087:KIS721101 KSO721087:KSO721101 LCK721087:LCK721101 LMG721087:LMG721101 LWC721087:LWC721101 MFY721087:MFY721101 MPU721087:MPU721101 MZQ721087:MZQ721101 NJM721087:NJM721101 NTI721087:NTI721101 ODE721087:ODE721101 ONA721087:ONA721101 OWW721087:OWW721101 PGS721087:PGS721101 PQO721087:PQO721101 QAK721087:QAK721101 QKG721087:QKG721101 QUC721087:QUC721101 RDY721087:RDY721101 RNU721087:RNU721101 RXQ721087:RXQ721101 SHM721087:SHM721101 SRI721087:SRI721101 TBE721087:TBE721101 TLA721087:TLA721101 TUW721087:TUW721101 UES721087:UES721101 UOO721087:UOO721101 UYK721087:UYK721101 VIG721087:VIG721101 VSC721087:VSC721101 WBY721087:WBY721101 WLU721087:WLU721101 WVQ721087:WVQ721101 I786623:I786637 JE786623:JE786637 TA786623:TA786637 ACW786623:ACW786637 AMS786623:AMS786637 AWO786623:AWO786637 BGK786623:BGK786637 BQG786623:BQG786637 CAC786623:CAC786637 CJY786623:CJY786637 CTU786623:CTU786637 DDQ786623:DDQ786637 DNM786623:DNM786637 DXI786623:DXI786637 EHE786623:EHE786637 ERA786623:ERA786637 FAW786623:FAW786637 FKS786623:FKS786637 FUO786623:FUO786637 GEK786623:GEK786637 GOG786623:GOG786637 GYC786623:GYC786637 HHY786623:HHY786637 HRU786623:HRU786637 IBQ786623:IBQ786637 ILM786623:ILM786637 IVI786623:IVI786637 JFE786623:JFE786637 JPA786623:JPA786637 JYW786623:JYW786637 KIS786623:KIS786637 KSO786623:KSO786637 LCK786623:LCK786637 LMG786623:LMG786637 LWC786623:LWC786637 MFY786623:MFY786637 MPU786623:MPU786637 MZQ786623:MZQ786637 NJM786623:NJM786637 NTI786623:NTI786637 ODE786623:ODE786637 ONA786623:ONA786637 OWW786623:OWW786637 PGS786623:PGS786637 PQO786623:PQO786637 QAK786623:QAK786637 QKG786623:QKG786637 QUC786623:QUC786637 RDY786623:RDY786637 RNU786623:RNU786637 RXQ786623:RXQ786637 SHM786623:SHM786637 SRI786623:SRI786637 TBE786623:TBE786637 TLA786623:TLA786637 TUW786623:TUW786637 UES786623:UES786637 UOO786623:UOO786637 UYK786623:UYK786637 VIG786623:VIG786637 VSC786623:VSC786637 WBY786623:WBY786637 WLU786623:WLU786637 WVQ786623:WVQ786637 I852159:I852173 JE852159:JE852173 TA852159:TA852173 ACW852159:ACW852173 AMS852159:AMS852173 AWO852159:AWO852173 BGK852159:BGK852173 BQG852159:BQG852173 CAC852159:CAC852173 CJY852159:CJY852173 CTU852159:CTU852173 DDQ852159:DDQ852173 DNM852159:DNM852173 DXI852159:DXI852173 EHE852159:EHE852173 ERA852159:ERA852173 FAW852159:FAW852173 FKS852159:FKS852173 FUO852159:FUO852173 GEK852159:GEK852173 GOG852159:GOG852173 GYC852159:GYC852173 HHY852159:HHY852173 HRU852159:HRU852173 IBQ852159:IBQ852173 ILM852159:ILM852173 IVI852159:IVI852173 JFE852159:JFE852173 JPA852159:JPA852173 JYW852159:JYW852173 KIS852159:KIS852173 KSO852159:KSO852173 LCK852159:LCK852173 LMG852159:LMG852173 LWC852159:LWC852173 MFY852159:MFY852173 MPU852159:MPU852173 MZQ852159:MZQ852173 NJM852159:NJM852173 NTI852159:NTI852173 ODE852159:ODE852173 ONA852159:ONA852173 OWW852159:OWW852173 PGS852159:PGS852173 PQO852159:PQO852173 QAK852159:QAK852173 QKG852159:QKG852173 QUC852159:QUC852173 RDY852159:RDY852173 RNU852159:RNU852173 RXQ852159:RXQ852173 SHM852159:SHM852173 SRI852159:SRI852173 TBE852159:TBE852173 TLA852159:TLA852173 TUW852159:TUW852173 UES852159:UES852173 UOO852159:UOO852173 UYK852159:UYK852173 VIG852159:VIG852173 VSC852159:VSC852173 WBY852159:WBY852173 WLU852159:WLU852173 WVQ852159:WVQ852173 I917695:I917709 JE917695:JE917709 TA917695:TA917709 ACW917695:ACW917709 AMS917695:AMS917709 AWO917695:AWO917709 BGK917695:BGK917709 BQG917695:BQG917709 CAC917695:CAC917709 CJY917695:CJY917709 CTU917695:CTU917709 DDQ917695:DDQ917709 DNM917695:DNM917709 DXI917695:DXI917709 EHE917695:EHE917709 ERA917695:ERA917709 FAW917695:FAW917709 FKS917695:FKS917709 FUO917695:FUO917709 GEK917695:GEK917709 GOG917695:GOG917709 GYC917695:GYC917709 HHY917695:HHY917709 HRU917695:HRU917709 IBQ917695:IBQ917709 ILM917695:ILM917709 IVI917695:IVI917709 JFE917695:JFE917709 JPA917695:JPA917709 JYW917695:JYW917709 KIS917695:KIS917709 KSO917695:KSO917709 LCK917695:LCK917709 LMG917695:LMG917709 LWC917695:LWC917709 MFY917695:MFY917709 MPU917695:MPU917709 MZQ917695:MZQ917709 NJM917695:NJM917709 NTI917695:NTI917709 ODE917695:ODE917709 ONA917695:ONA917709 OWW917695:OWW917709 PGS917695:PGS917709 PQO917695:PQO917709 QAK917695:QAK917709 QKG917695:QKG917709 QUC917695:QUC917709 RDY917695:RDY917709 RNU917695:RNU917709 RXQ917695:RXQ917709 SHM917695:SHM917709 SRI917695:SRI917709 TBE917695:TBE917709 TLA917695:TLA917709 TUW917695:TUW917709 UES917695:UES917709 UOO917695:UOO917709 UYK917695:UYK917709 VIG917695:VIG917709 VSC917695:VSC917709 WBY917695:WBY917709 WLU917695:WLU917709 WVQ917695:WVQ917709 I983231:I983245 JE983231:JE983245 TA983231:TA983245 ACW983231:ACW983245 AMS983231:AMS983245 AWO983231:AWO983245 BGK983231:BGK983245 BQG983231:BQG983245 CAC983231:CAC983245 CJY983231:CJY983245 CTU983231:CTU983245 DDQ983231:DDQ983245 DNM983231:DNM983245 DXI983231:DXI983245 EHE983231:EHE983245 ERA983231:ERA983245 FAW983231:FAW983245 FKS983231:FKS983245 FUO983231:FUO983245 GEK983231:GEK983245 GOG983231:GOG983245 GYC983231:GYC983245 HHY983231:HHY983245 HRU983231:HRU983245 IBQ983231:IBQ983245 ILM983231:ILM983245 IVI983231:IVI983245 JFE983231:JFE983245 JPA983231:JPA983245 JYW983231:JYW983245 KIS983231:KIS983245 KSO983231:KSO983245 LCK983231:LCK983245 LMG983231:LMG983245 LWC983231:LWC983245 MFY983231:MFY983245 MPU983231:MPU983245 MZQ983231:MZQ983245 NJM983231:NJM983245 NTI983231:NTI983245 ODE983231:ODE983245 ONA983231:ONA983245 OWW983231:OWW983245 PGS983231:PGS983245 PQO983231:PQO983245 QAK983231:QAK983245 QKG983231:QKG983245 QUC983231:QUC983245 RDY983231:RDY983245 RNU983231:RNU983245 RXQ983231:RXQ983245 SHM983231:SHM983245 SRI983231:SRI983245 TBE983231:TBE983245 TLA983231:TLA983245 TUW983231:TUW983245 UES983231:UES983245 UOO983231:UOO983245 UYK983231:UYK983245 VIG983231:VIG983245 VSC983231:VSC983245 WBY983231:WBY983245 WLU983231:WLU983245 WVQ983231:WVQ983245 I96:I110 JE96:JE110 TA96:TA110 ACW96:ACW110 AMS96:AMS110 AWO96:AWO110 BGK96:BGK110 BQG96:BQG110 CAC96:CAC110 CJY96:CJY110 CTU96:CTU110 DDQ96:DDQ110 DNM96:DNM110 DXI96:DXI110 EHE96:EHE110 ERA96:ERA110 FAW96:FAW110 FKS96:FKS110 FUO96:FUO110 GEK96:GEK110 GOG96:GOG110 GYC96:GYC110 HHY96:HHY110 HRU96:HRU110 IBQ96:IBQ110 ILM96:ILM110 IVI96:IVI110 JFE96:JFE110 JPA96:JPA110 JYW96:JYW110 KIS96:KIS110 KSO96:KSO110 LCK96:LCK110 LMG96:LMG110 LWC96:LWC110 MFY96:MFY110 MPU96:MPU110 MZQ96:MZQ110 NJM96:NJM110 NTI96:NTI110 ODE96:ODE110 ONA96:ONA110 OWW96:OWW110 PGS96:PGS110 PQO96:PQO110 QAK96:QAK110 QKG96:QKG110 QUC96:QUC110 RDY96:RDY110 RNU96:RNU110 RXQ96:RXQ110 SHM96:SHM110 SRI96:SRI110 TBE96:TBE110 TLA96:TLA110 TUW96:TUW110 UES96:UES110 UOO96:UOO110 UYK96:UYK110 VIG96:VIG110 VSC96:VSC110 WBY96:WBY110 WLU96:WLU110 WVQ96:WVQ110 I65632:I65646 JE65632:JE65646 TA65632:TA65646 ACW65632:ACW65646 AMS65632:AMS65646 AWO65632:AWO65646 BGK65632:BGK65646 BQG65632:BQG65646 CAC65632:CAC65646 CJY65632:CJY65646 CTU65632:CTU65646 DDQ65632:DDQ65646 DNM65632:DNM65646 DXI65632:DXI65646 EHE65632:EHE65646 ERA65632:ERA65646 FAW65632:FAW65646 FKS65632:FKS65646 FUO65632:FUO65646 GEK65632:GEK65646 GOG65632:GOG65646 GYC65632:GYC65646 HHY65632:HHY65646 HRU65632:HRU65646 IBQ65632:IBQ65646 ILM65632:ILM65646 IVI65632:IVI65646 JFE65632:JFE65646 JPA65632:JPA65646 JYW65632:JYW65646 KIS65632:KIS65646 KSO65632:KSO65646 LCK65632:LCK65646 LMG65632:LMG65646 LWC65632:LWC65646 MFY65632:MFY65646 MPU65632:MPU65646 MZQ65632:MZQ65646 NJM65632:NJM65646 NTI65632:NTI65646 ODE65632:ODE65646 ONA65632:ONA65646 OWW65632:OWW65646 PGS65632:PGS65646 PQO65632:PQO65646 QAK65632:QAK65646 QKG65632:QKG65646 QUC65632:QUC65646 RDY65632:RDY65646 RNU65632:RNU65646 RXQ65632:RXQ65646 SHM65632:SHM65646 SRI65632:SRI65646 TBE65632:TBE65646 TLA65632:TLA65646 TUW65632:TUW65646 UES65632:UES65646 UOO65632:UOO65646 UYK65632:UYK65646 VIG65632:VIG65646 VSC65632:VSC65646 WBY65632:WBY65646 WLU65632:WLU65646 WVQ65632:WVQ65646 I131168:I131182 JE131168:JE131182 TA131168:TA131182 ACW131168:ACW131182 AMS131168:AMS131182 AWO131168:AWO131182 BGK131168:BGK131182 BQG131168:BQG131182 CAC131168:CAC131182 CJY131168:CJY131182 CTU131168:CTU131182 DDQ131168:DDQ131182 DNM131168:DNM131182 DXI131168:DXI131182 EHE131168:EHE131182 ERA131168:ERA131182 FAW131168:FAW131182 FKS131168:FKS131182 FUO131168:FUO131182 GEK131168:GEK131182 GOG131168:GOG131182 GYC131168:GYC131182 HHY131168:HHY131182 HRU131168:HRU131182 IBQ131168:IBQ131182 ILM131168:ILM131182 IVI131168:IVI131182 JFE131168:JFE131182 JPA131168:JPA131182 JYW131168:JYW131182 KIS131168:KIS131182 KSO131168:KSO131182 LCK131168:LCK131182 LMG131168:LMG131182 LWC131168:LWC131182 MFY131168:MFY131182 MPU131168:MPU131182 MZQ131168:MZQ131182 NJM131168:NJM131182 NTI131168:NTI131182 ODE131168:ODE131182 ONA131168:ONA131182 OWW131168:OWW131182 PGS131168:PGS131182 PQO131168:PQO131182 QAK131168:QAK131182 QKG131168:QKG131182 QUC131168:QUC131182 RDY131168:RDY131182 RNU131168:RNU131182 RXQ131168:RXQ131182 SHM131168:SHM131182 SRI131168:SRI131182 TBE131168:TBE131182 TLA131168:TLA131182 TUW131168:TUW131182 UES131168:UES131182 UOO131168:UOO131182 UYK131168:UYK131182 VIG131168:VIG131182 VSC131168:VSC131182 WBY131168:WBY131182 WLU131168:WLU131182 WVQ131168:WVQ131182 I196704:I196718 JE196704:JE196718 TA196704:TA196718 ACW196704:ACW196718 AMS196704:AMS196718 AWO196704:AWO196718 BGK196704:BGK196718 BQG196704:BQG196718 CAC196704:CAC196718 CJY196704:CJY196718 CTU196704:CTU196718 DDQ196704:DDQ196718 DNM196704:DNM196718 DXI196704:DXI196718 EHE196704:EHE196718 ERA196704:ERA196718 FAW196704:FAW196718 FKS196704:FKS196718 FUO196704:FUO196718 GEK196704:GEK196718 GOG196704:GOG196718 GYC196704:GYC196718 HHY196704:HHY196718 HRU196704:HRU196718 IBQ196704:IBQ196718 ILM196704:ILM196718 IVI196704:IVI196718 JFE196704:JFE196718 JPA196704:JPA196718 JYW196704:JYW196718 KIS196704:KIS196718 KSO196704:KSO196718 LCK196704:LCK196718 LMG196704:LMG196718 LWC196704:LWC196718 MFY196704:MFY196718 MPU196704:MPU196718 MZQ196704:MZQ196718 NJM196704:NJM196718 NTI196704:NTI196718 ODE196704:ODE196718 ONA196704:ONA196718 OWW196704:OWW196718 PGS196704:PGS196718 PQO196704:PQO196718 QAK196704:QAK196718 QKG196704:QKG196718 QUC196704:QUC196718 RDY196704:RDY196718 RNU196704:RNU196718 RXQ196704:RXQ196718 SHM196704:SHM196718 SRI196704:SRI196718 TBE196704:TBE196718 TLA196704:TLA196718 TUW196704:TUW196718 UES196704:UES196718 UOO196704:UOO196718 UYK196704:UYK196718 VIG196704:VIG196718 VSC196704:VSC196718 WBY196704:WBY196718 WLU196704:WLU196718 WVQ196704:WVQ196718 I262240:I262254 JE262240:JE262254 TA262240:TA262254 ACW262240:ACW262254 AMS262240:AMS262254 AWO262240:AWO262254 BGK262240:BGK262254 BQG262240:BQG262254 CAC262240:CAC262254 CJY262240:CJY262254 CTU262240:CTU262254 DDQ262240:DDQ262254 DNM262240:DNM262254 DXI262240:DXI262254 EHE262240:EHE262254 ERA262240:ERA262254 FAW262240:FAW262254 FKS262240:FKS262254 FUO262240:FUO262254 GEK262240:GEK262254 GOG262240:GOG262254 GYC262240:GYC262254 HHY262240:HHY262254 HRU262240:HRU262254 IBQ262240:IBQ262254 ILM262240:ILM262254 IVI262240:IVI262254 JFE262240:JFE262254 JPA262240:JPA262254 JYW262240:JYW262254 KIS262240:KIS262254 KSO262240:KSO262254 LCK262240:LCK262254 LMG262240:LMG262254 LWC262240:LWC262254 MFY262240:MFY262254 MPU262240:MPU262254 MZQ262240:MZQ262254 NJM262240:NJM262254 NTI262240:NTI262254 ODE262240:ODE262254 ONA262240:ONA262254 OWW262240:OWW262254 PGS262240:PGS262254 PQO262240:PQO262254 QAK262240:QAK262254 QKG262240:QKG262254 QUC262240:QUC262254 RDY262240:RDY262254 RNU262240:RNU262254 RXQ262240:RXQ262254 SHM262240:SHM262254 SRI262240:SRI262254 TBE262240:TBE262254 TLA262240:TLA262254 TUW262240:TUW262254 UES262240:UES262254 UOO262240:UOO262254 UYK262240:UYK262254 VIG262240:VIG262254 VSC262240:VSC262254 WBY262240:WBY262254 WLU262240:WLU262254 WVQ262240:WVQ262254 I327776:I327790 JE327776:JE327790 TA327776:TA327790 ACW327776:ACW327790 AMS327776:AMS327790 AWO327776:AWO327790 BGK327776:BGK327790 BQG327776:BQG327790 CAC327776:CAC327790 CJY327776:CJY327790 CTU327776:CTU327790 DDQ327776:DDQ327790 DNM327776:DNM327790 DXI327776:DXI327790 EHE327776:EHE327790 ERA327776:ERA327790 FAW327776:FAW327790 FKS327776:FKS327790 FUO327776:FUO327790 GEK327776:GEK327790 GOG327776:GOG327790 GYC327776:GYC327790 HHY327776:HHY327790 HRU327776:HRU327790 IBQ327776:IBQ327790 ILM327776:ILM327790 IVI327776:IVI327790 JFE327776:JFE327790 JPA327776:JPA327790 JYW327776:JYW327790 KIS327776:KIS327790 KSO327776:KSO327790 LCK327776:LCK327790 LMG327776:LMG327790 LWC327776:LWC327790 MFY327776:MFY327790 MPU327776:MPU327790 MZQ327776:MZQ327790 NJM327776:NJM327790 NTI327776:NTI327790 ODE327776:ODE327790 ONA327776:ONA327790 OWW327776:OWW327790 PGS327776:PGS327790 PQO327776:PQO327790 QAK327776:QAK327790 QKG327776:QKG327790 QUC327776:QUC327790 RDY327776:RDY327790 RNU327776:RNU327790 RXQ327776:RXQ327790 SHM327776:SHM327790 SRI327776:SRI327790 TBE327776:TBE327790 TLA327776:TLA327790 TUW327776:TUW327790 UES327776:UES327790 UOO327776:UOO327790 UYK327776:UYK327790 VIG327776:VIG327790 VSC327776:VSC327790 WBY327776:WBY327790 WLU327776:WLU327790 WVQ327776:WVQ327790 I393312:I393326 JE393312:JE393326 TA393312:TA393326 ACW393312:ACW393326 AMS393312:AMS393326 AWO393312:AWO393326 BGK393312:BGK393326 BQG393312:BQG393326 CAC393312:CAC393326 CJY393312:CJY393326 CTU393312:CTU393326 DDQ393312:DDQ393326 DNM393312:DNM393326 DXI393312:DXI393326 EHE393312:EHE393326 ERA393312:ERA393326 FAW393312:FAW393326 FKS393312:FKS393326 FUO393312:FUO393326 GEK393312:GEK393326 GOG393312:GOG393326 GYC393312:GYC393326 HHY393312:HHY393326 HRU393312:HRU393326 IBQ393312:IBQ393326 ILM393312:ILM393326 IVI393312:IVI393326 JFE393312:JFE393326 JPA393312:JPA393326 JYW393312:JYW393326 KIS393312:KIS393326 KSO393312:KSO393326 LCK393312:LCK393326 LMG393312:LMG393326 LWC393312:LWC393326 MFY393312:MFY393326 MPU393312:MPU393326 MZQ393312:MZQ393326 NJM393312:NJM393326 NTI393312:NTI393326 ODE393312:ODE393326 ONA393312:ONA393326 OWW393312:OWW393326 PGS393312:PGS393326 PQO393312:PQO393326 QAK393312:QAK393326 QKG393312:QKG393326 QUC393312:QUC393326 RDY393312:RDY393326 RNU393312:RNU393326 RXQ393312:RXQ393326 SHM393312:SHM393326 SRI393312:SRI393326 TBE393312:TBE393326 TLA393312:TLA393326 TUW393312:TUW393326 UES393312:UES393326 UOO393312:UOO393326 UYK393312:UYK393326 VIG393312:VIG393326 VSC393312:VSC393326 WBY393312:WBY393326 WLU393312:WLU393326 WVQ393312:WVQ393326 I458848:I458862 JE458848:JE458862 TA458848:TA458862 ACW458848:ACW458862 AMS458848:AMS458862 AWO458848:AWO458862 BGK458848:BGK458862 BQG458848:BQG458862 CAC458848:CAC458862 CJY458848:CJY458862 CTU458848:CTU458862 DDQ458848:DDQ458862 DNM458848:DNM458862 DXI458848:DXI458862 EHE458848:EHE458862 ERA458848:ERA458862 FAW458848:FAW458862 FKS458848:FKS458862 FUO458848:FUO458862 GEK458848:GEK458862 GOG458848:GOG458862 GYC458848:GYC458862 HHY458848:HHY458862 HRU458848:HRU458862 IBQ458848:IBQ458862 ILM458848:ILM458862 IVI458848:IVI458862 JFE458848:JFE458862 JPA458848:JPA458862 JYW458848:JYW458862 KIS458848:KIS458862 KSO458848:KSO458862 LCK458848:LCK458862 LMG458848:LMG458862 LWC458848:LWC458862 MFY458848:MFY458862 MPU458848:MPU458862 MZQ458848:MZQ458862 NJM458848:NJM458862 NTI458848:NTI458862 ODE458848:ODE458862 ONA458848:ONA458862 OWW458848:OWW458862 PGS458848:PGS458862 PQO458848:PQO458862 QAK458848:QAK458862 QKG458848:QKG458862 QUC458848:QUC458862 RDY458848:RDY458862 RNU458848:RNU458862 RXQ458848:RXQ458862 SHM458848:SHM458862 SRI458848:SRI458862 TBE458848:TBE458862 TLA458848:TLA458862 TUW458848:TUW458862 UES458848:UES458862 UOO458848:UOO458862 UYK458848:UYK458862 VIG458848:VIG458862 VSC458848:VSC458862 WBY458848:WBY458862 WLU458848:WLU458862 WVQ458848:WVQ458862 I524384:I524398 JE524384:JE524398 TA524384:TA524398 ACW524384:ACW524398 AMS524384:AMS524398 AWO524384:AWO524398 BGK524384:BGK524398 BQG524384:BQG524398 CAC524384:CAC524398 CJY524384:CJY524398 CTU524384:CTU524398 DDQ524384:DDQ524398 DNM524384:DNM524398 DXI524384:DXI524398 EHE524384:EHE524398 ERA524384:ERA524398 FAW524384:FAW524398 FKS524384:FKS524398 FUO524384:FUO524398 GEK524384:GEK524398 GOG524384:GOG524398 GYC524384:GYC524398 HHY524384:HHY524398 HRU524384:HRU524398 IBQ524384:IBQ524398 ILM524384:ILM524398 IVI524384:IVI524398 JFE524384:JFE524398 JPA524384:JPA524398 JYW524384:JYW524398 KIS524384:KIS524398 KSO524384:KSO524398 LCK524384:LCK524398 LMG524384:LMG524398 LWC524384:LWC524398 MFY524384:MFY524398 MPU524384:MPU524398 MZQ524384:MZQ524398 NJM524384:NJM524398 NTI524384:NTI524398 ODE524384:ODE524398 ONA524384:ONA524398 OWW524384:OWW524398 PGS524384:PGS524398 PQO524384:PQO524398 QAK524384:QAK524398 QKG524384:QKG524398 QUC524384:QUC524398 RDY524384:RDY524398 RNU524384:RNU524398 RXQ524384:RXQ524398 SHM524384:SHM524398 SRI524384:SRI524398 TBE524384:TBE524398 TLA524384:TLA524398 TUW524384:TUW524398 UES524384:UES524398 UOO524384:UOO524398 UYK524384:UYK524398 VIG524384:VIG524398 VSC524384:VSC524398 WBY524384:WBY524398 WLU524384:WLU524398 WVQ524384:WVQ524398 I589920:I589934 JE589920:JE589934 TA589920:TA589934 ACW589920:ACW589934 AMS589920:AMS589934 AWO589920:AWO589934 BGK589920:BGK589934 BQG589920:BQG589934 CAC589920:CAC589934 CJY589920:CJY589934 CTU589920:CTU589934 DDQ589920:DDQ589934 DNM589920:DNM589934 DXI589920:DXI589934 EHE589920:EHE589934 ERA589920:ERA589934 FAW589920:FAW589934 FKS589920:FKS589934 FUO589920:FUO589934 GEK589920:GEK589934 GOG589920:GOG589934 GYC589920:GYC589934 HHY589920:HHY589934 HRU589920:HRU589934 IBQ589920:IBQ589934 ILM589920:ILM589934 IVI589920:IVI589934 JFE589920:JFE589934 JPA589920:JPA589934 JYW589920:JYW589934 KIS589920:KIS589934 KSO589920:KSO589934 LCK589920:LCK589934 LMG589920:LMG589934 LWC589920:LWC589934 MFY589920:MFY589934 MPU589920:MPU589934 MZQ589920:MZQ589934 NJM589920:NJM589934 NTI589920:NTI589934 ODE589920:ODE589934 ONA589920:ONA589934 OWW589920:OWW589934 PGS589920:PGS589934 PQO589920:PQO589934 QAK589920:QAK589934 QKG589920:QKG589934 QUC589920:QUC589934 RDY589920:RDY589934 RNU589920:RNU589934 RXQ589920:RXQ589934 SHM589920:SHM589934 SRI589920:SRI589934 TBE589920:TBE589934 TLA589920:TLA589934 TUW589920:TUW589934 UES589920:UES589934 UOO589920:UOO589934 UYK589920:UYK589934 VIG589920:VIG589934 VSC589920:VSC589934 WBY589920:WBY589934 WLU589920:WLU589934 WVQ589920:WVQ589934 I655456:I655470 JE655456:JE655470 TA655456:TA655470 ACW655456:ACW655470 AMS655456:AMS655470 AWO655456:AWO655470 BGK655456:BGK655470 BQG655456:BQG655470 CAC655456:CAC655470 CJY655456:CJY655470 CTU655456:CTU655470 DDQ655456:DDQ655470 DNM655456:DNM655470 DXI655456:DXI655470 EHE655456:EHE655470 ERA655456:ERA655470 FAW655456:FAW655470 FKS655456:FKS655470 FUO655456:FUO655470 GEK655456:GEK655470 GOG655456:GOG655470 GYC655456:GYC655470 HHY655456:HHY655470 HRU655456:HRU655470 IBQ655456:IBQ655470 ILM655456:ILM655470 IVI655456:IVI655470 JFE655456:JFE655470 JPA655456:JPA655470 JYW655456:JYW655470 KIS655456:KIS655470 KSO655456:KSO655470 LCK655456:LCK655470 LMG655456:LMG655470 LWC655456:LWC655470 MFY655456:MFY655470 MPU655456:MPU655470 MZQ655456:MZQ655470 NJM655456:NJM655470 NTI655456:NTI655470 ODE655456:ODE655470 ONA655456:ONA655470 OWW655456:OWW655470 PGS655456:PGS655470 PQO655456:PQO655470 QAK655456:QAK655470 QKG655456:QKG655470 QUC655456:QUC655470 RDY655456:RDY655470 RNU655456:RNU655470 RXQ655456:RXQ655470 SHM655456:SHM655470 SRI655456:SRI655470 TBE655456:TBE655470 TLA655456:TLA655470 TUW655456:TUW655470 UES655456:UES655470 UOO655456:UOO655470 UYK655456:UYK655470 VIG655456:VIG655470 VSC655456:VSC655470 WBY655456:WBY655470 WLU655456:WLU655470 WVQ655456:WVQ655470 I720992:I721006 JE720992:JE721006 TA720992:TA721006 ACW720992:ACW721006 AMS720992:AMS721006 AWO720992:AWO721006 BGK720992:BGK721006 BQG720992:BQG721006 CAC720992:CAC721006 CJY720992:CJY721006 CTU720992:CTU721006 DDQ720992:DDQ721006 DNM720992:DNM721006 DXI720992:DXI721006 EHE720992:EHE721006 ERA720992:ERA721006 FAW720992:FAW721006 FKS720992:FKS721006 FUO720992:FUO721006 GEK720992:GEK721006 GOG720992:GOG721006 GYC720992:GYC721006 HHY720992:HHY721006 HRU720992:HRU721006 IBQ720992:IBQ721006 ILM720992:ILM721006 IVI720992:IVI721006 JFE720992:JFE721006 JPA720992:JPA721006 JYW720992:JYW721006 KIS720992:KIS721006 KSO720992:KSO721006 LCK720992:LCK721006 LMG720992:LMG721006 LWC720992:LWC721006 MFY720992:MFY721006 MPU720992:MPU721006 MZQ720992:MZQ721006 NJM720992:NJM721006 NTI720992:NTI721006 ODE720992:ODE721006 ONA720992:ONA721006 OWW720992:OWW721006 PGS720992:PGS721006 PQO720992:PQO721006 QAK720992:QAK721006 QKG720992:QKG721006 QUC720992:QUC721006 RDY720992:RDY721006 RNU720992:RNU721006 RXQ720992:RXQ721006 SHM720992:SHM721006 SRI720992:SRI721006 TBE720992:TBE721006 TLA720992:TLA721006 TUW720992:TUW721006 UES720992:UES721006 UOO720992:UOO721006 UYK720992:UYK721006 VIG720992:VIG721006 VSC720992:VSC721006 WBY720992:WBY721006 WLU720992:WLU721006 WVQ720992:WVQ721006 I786528:I786542 JE786528:JE786542 TA786528:TA786542 ACW786528:ACW786542 AMS786528:AMS786542 AWO786528:AWO786542 BGK786528:BGK786542 BQG786528:BQG786542 CAC786528:CAC786542 CJY786528:CJY786542 CTU786528:CTU786542 DDQ786528:DDQ786542 DNM786528:DNM786542 DXI786528:DXI786542 EHE786528:EHE786542 ERA786528:ERA786542 FAW786528:FAW786542 FKS786528:FKS786542 FUO786528:FUO786542 GEK786528:GEK786542 GOG786528:GOG786542 GYC786528:GYC786542 HHY786528:HHY786542 HRU786528:HRU786542 IBQ786528:IBQ786542 ILM786528:ILM786542 IVI786528:IVI786542 JFE786528:JFE786542 JPA786528:JPA786542 JYW786528:JYW786542 KIS786528:KIS786542 KSO786528:KSO786542 LCK786528:LCK786542 LMG786528:LMG786542 LWC786528:LWC786542 MFY786528:MFY786542 MPU786528:MPU786542 MZQ786528:MZQ786542 NJM786528:NJM786542 NTI786528:NTI786542 ODE786528:ODE786542 ONA786528:ONA786542 OWW786528:OWW786542 PGS786528:PGS786542 PQO786528:PQO786542 QAK786528:QAK786542 QKG786528:QKG786542 QUC786528:QUC786542 RDY786528:RDY786542 RNU786528:RNU786542 RXQ786528:RXQ786542 SHM786528:SHM786542 SRI786528:SRI786542 TBE786528:TBE786542 TLA786528:TLA786542 TUW786528:TUW786542 UES786528:UES786542 UOO786528:UOO786542 UYK786528:UYK786542 VIG786528:VIG786542 VSC786528:VSC786542 WBY786528:WBY786542 WLU786528:WLU786542 WVQ786528:WVQ786542 I852064:I852078 JE852064:JE852078 TA852064:TA852078 ACW852064:ACW852078 AMS852064:AMS852078 AWO852064:AWO852078 BGK852064:BGK852078 BQG852064:BQG852078 CAC852064:CAC852078 CJY852064:CJY852078 CTU852064:CTU852078 DDQ852064:DDQ852078 DNM852064:DNM852078 DXI852064:DXI852078 EHE852064:EHE852078 ERA852064:ERA852078 FAW852064:FAW852078 FKS852064:FKS852078 FUO852064:FUO852078 GEK852064:GEK852078 GOG852064:GOG852078 GYC852064:GYC852078 HHY852064:HHY852078 HRU852064:HRU852078 IBQ852064:IBQ852078 ILM852064:ILM852078 IVI852064:IVI852078 JFE852064:JFE852078 JPA852064:JPA852078 JYW852064:JYW852078 KIS852064:KIS852078 KSO852064:KSO852078 LCK852064:LCK852078 LMG852064:LMG852078 LWC852064:LWC852078 MFY852064:MFY852078 MPU852064:MPU852078 MZQ852064:MZQ852078 NJM852064:NJM852078 NTI852064:NTI852078 ODE852064:ODE852078 ONA852064:ONA852078 OWW852064:OWW852078 PGS852064:PGS852078 PQO852064:PQO852078 QAK852064:QAK852078 QKG852064:QKG852078 QUC852064:QUC852078 RDY852064:RDY852078 RNU852064:RNU852078 RXQ852064:RXQ852078 SHM852064:SHM852078 SRI852064:SRI852078 TBE852064:TBE852078 TLA852064:TLA852078 TUW852064:TUW852078 UES852064:UES852078 UOO852064:UOO852078 UYK852064:UYK852078 VIG852064:VIG852078 VSC852064:VSC852078 WBY852064:WBY852078 WLU852064:WLU852078 WVQ852064:WVQ852078 I917600:I917614 JE917600:JE917614 TA917600:TA917614 ACW917600:ACW917614 AMS917600:AMS917614 AWO917600:AWO917614 BGK917600:BGK917614 BQG917600:BQG917614 CAC917600:CAC917614 CJY917600:CJY917614 CTU917600:CTU917614 DDQ917600:DDQ917614 DNM917600:DNM917614 DXI917600:DXI917614 EHE917600:EHE917614 ERA917600:ERA917614 FAW917600:FAW917614 FKS917600:FKS917614 FUO917600:FUO917614 GEK917600:GEK917614 GOG917600:GOG917614 GYC917600:GYC917614 HHY917600:HHY917614 HRU917600:HRU917614 IBQ917600:IBQ917614 ILM917600:ILM917614 IVI917600:IVI917614 JFE917600:JFE917614 JPA917600:JPA917614 JYW917600:JYW917614 KIS917600:KIS917614 KSO917600:KSO917614 LCK917600:LCK917614 LMG917600:LMG917614 LWC917600:LWC917614 MFY917600:MFY917614 MPU917600:MPU917614 MZQ917600:MZQ917614 NJM917600:NJM917614 NTI917600:NTI917614 ODE917600:ODE917614 ONA917600:ONA917614 OWW917600:OWW917614 PGS917600:PGS917614 PQO917600:PQO917614 QAK917600:QAK917614 QKG917600:QKG917614 QUC917600:QUC917614 RDY917600:RDY917614 RNU917600:RNU917614 RXQ917600:RXQ917614 SHM917600:SHM917614 SRI917600:SRI917614 TBE917600:TBE917614 TLA917600:TLA917614 TUW917600:TUW917614 UES917600:UES917614 UOO917600:UOO917614 UYK917600:UYK917614 VIG917600:VIG917614 VSC917600:VSC917614 WBY917600:WBY917614 WLU917600:WLU917614 WVQ917600:WVQ917614 I983136:I983150 JE983136:JE983150 TA983136:TA983150 ACW983136:ACW983150 AMS983136:AMS983150 AWO983136:AWO983150 BGK983136:BGK983150 BQG983136:BQG983150 CAC983136:CAC983150 CJY983136:CJY983150 CTU983136:CTU983150 DDQ983136:DDQ983150 DNM983136:DNM983150 DXI983136:DXI983150 EHE983136:EHE983150 ERA983136:ERA983150 FAW983136:FAW983150 FKS983136:FKS983150 FUO983136:FUO983150 GEK983136:GEK983150 GOG983136:GOG983150 GYC983136:GYC983150 HHY983136:HHY983150 HRU983136:HRU983150 IBQ983136:IBQ983150 ILM983136:ILM983150 IVI983136:IVI983150 JFE983136:JFE983150 JPA983136:JPA983150 JYW983136:JYW983150 KIS983136:KIS983150 KSO983136:KSO983150 LCK983136:LCK983150 LMG983136:LMG983150 LWC983136:LWC983150 MFY983136:MFY983150 MPU983136:MPU983150 MZQ983136:MZQ983150 NJM983136:NJM983150 NTI983136:NTI983150 ODE983136:ODE983150 ONA983136:ONA983150 OWW983136:OWW983150 PGS983136:PGS983150 PQO983136:PQO983150 QAK983136:QAK983150 QKG983136:QKG983150 QUC983136:QUC983150 RDY983136:RDY983150 RNU983136:RNU983150 RXQ983136:RXQ983150 SHM983136:SHM983150 SRI983136:SRI983150 TBE983136:TBE983150 TLA983136:TLA983150 TUW983136:TUW983150 UES983136:UES983150 UOO983136:UOO983150 UYK983136:UYK983150 VIG983136:VIG983150 VSC983136:VSC983150 WBY983136:WBY983150 WLU983136:WLU983150 WVQ983136:WVQ983150">
      <formula1>0</formula1>
      <formula2>100000</formula2>
    </dataValidation>
  </dataValidations>
  <pageMargins left="0.59055118110236227" right="0.59055118110236227" top="0.39370078740157483" bottom="0.47244094488188981" header="0.51181102362204722" footer="0.31496062992125984"/>
  <pageSetup paperSize="9" scale="60" orientation="landscape" r:id="rId1"/>
  <headerFooter alignWithMargins="0">
    <oddFooter>&amp;LÜbersicht über Personalaufwendungen als Anlage zum Antrag&amp;RSeite &amp;P von &amp;N</oddFooter>
  </headerFooter>
  <rowBreaks count="6" manualBreakCount="6">
    <brk id="19" max="16383" man="1"/>
    <brk id="39" max="16383" man="1"/>
    <brk id="70" max="16383" man="1"/>
    <brk id="114" max="16383" man="1"/>
    <brk id="135" max="16383" man="1"/>
    <brk id="16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Antragsformular</vt:lpstr>
      <vt:lpstr>Kostenplan</vt:lpstr>
      <vt:lpstr>Finanzierungsplan</vt:lpstr>
      <vt:lpstr>Anlage zum Antrag - VZÄ</vt:lpstr>
      <vt:lpstr>Antragsformular!Druckbereich</vt:lpstr>
      <vt:lpstr>Finanzierungsplan!Druckbereich</vt:lpstr>
      <vt:lpstr>Kostenplan!Druckbereich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Dinger, Saskia (MFW)</dc:creator>
  <cp:lastModifiedBy>Winger, Thomas (WM)</cp:lastModifiedBy>
  <cp:lastPrinted>2020-12-16T06:54:15Z</cp:lastPrinted>
  <dcterms:created xsi:type="dcterms:W3CDTF">1996-10-14T23:33:28Z</dcterms:created>
  <dcterms:modified xsi:type="dcterms:W3CDTF">2021-01-12T10:11:34Z</dcterms:modified>
</cp:coreProperties>
</file>